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220" windowHeight="8328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<sst xmlns="http://schemas.openxmlformats.org/spreadsheetml/2006/main" count="60" uniqueCount="45">
  <si>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</si>
  <si>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</si>
  <si>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</si>
  <si>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</si>
  <si>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</si>
  <si>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</si>
  <si>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</si>
  <si>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</si>
  <si>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</si>
  <si>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</si>
  <si>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</si>
  <si>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</si>
  <si>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</si>
  <si>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</si>
  <si>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</si>
  <si>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</si>
  <si>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</si>
  <si>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</si>
  <si>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</si>
  <si>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</si>
  <si>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</si>
  <si>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</si>
  <si>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</si>
  <si>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</si>
  <si>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</si>
  <si>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</si>
  <si>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</si>
  <si>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</si>
  <si>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</si>
  <si>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</si>
  <si>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</si>
  <si>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</si>
  <si>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</si>
  <si>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</si>
  <si>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</si>
  <si>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</si>
  <si>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</si>
  <si>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</si>
  <si>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</si>
  <si>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</si>
  <si>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</si>
  <si>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</si>
  <si>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</si>
  <si>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>Фактически исполнено                      на 01.09.2023 года</t>
  </si>
  <si>
    <t xml:space="preserve">                                                                              О  РАСХОДАХ  БЮДЖЕТА ГОРОДСКОГО ОКРУГА САРАНСК на 01.09.2023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</si>
</sst>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0" fontId="3" fillId="37" borderId="15" xfId="0" applyFont="1" applyFill="1" applyBorder="1" applyAlignment="1">
      <alignment wrapText="1"/>
    </xf>
    <xf numFmtId="185" fontId="47" fillId="37" borderId="2" xfId="51" applyNumberFormat="1" applyFont="1" applyFill="1" applyAlignment="1" applyProtection="1">
      <alignment horizontal="right" shrinkToFit="1"/>
      <protection locked="0"/>
    </xf>
    <xf numFmtId="185" fontId="47" fillId="37" borderId="16" xfId="84" applyNumberFormat="1" applyFont="1" applyFill="1" applyBorder="1" applyAlignment="1">
      <alignment horizontal="right" vertical="top" shrinkToFit="1"/>
      <protection/>
    </xf>
    <xf numFmtId="185" fontId="48" fillId="37" borderId="16" xfId="0" applyNumberFormat="1" applyFont="1" applyFill="1" applyBorder="1" applyAlignment="1">
      <alignment horizontal="right"/>
    </xf>
    <xf numFmtId="185" fontId="49" fillId="37" borderId="16" xfId="0" applyNumberFormat="1" applyFont="1" applyFill="1" applyBorder="1" applyAlignment="1">
      <alignment horizontal="right"/>
    </xf>
    <xf numFmtId="185" fontId="3" fillId="0" borderId="0" xfId="0" applyNumberFormat="1" applyFont="1" applyFill="1" applyAlignment="1">
      <alignment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C15" sqref="C15"/>
    </sheetView>
  </sheetViews>
  <sheetFormatPr defaultColWidth="9.125" defaultRowHeight="12.75"/>
  <cols>
    <col min="1" max="1" width="62.125" style="1" customWidth="1"/>
    <col min="2" max="2" width="20.125" style="1" customWidth="1"/>
    <col min="3" max="3" width="19.50390625" style="1" customWidth="1"/>
    <col min="4" max="4" width="18.50390625" style="1" customWidth="1"/>
    <col min="5" max="5" width="20.125" style="1" customWidth="1"/>
    <col min="6" max="6" width="18.375" style="1" customWidth="1"/>
    <col min="7" max="7" width="16.00390625" style="1" customWidth="1"/>
    <col min="8" max="8" width="22.625" style="1" customWidth="1"/>
    <col min="9" max="9" width="12.375" style="1" customWidth="1"/>
    <col min="10" max="10" width="11.625" style="1" bestFit="1" customWidth="1"/>
    <col min="11" max="16384" width="9.125" style="1" customWidth="1"/>
  </cols>
  <sheetData>
    <row r="1" ht="18">
      <c r="A1" s="11" t="s">
        <v>7</v>
      </c>
    </row>
    <row r="2" spans="1:8" ht="18">
      <c r="A2" s="11" t="s">
        <v>44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0" t="s">
        <v>11</v>
      </c>
      <c r="B4" s="30" t="s">
        <v>42</v>
      </c>
      <c r="C4" s="30" t="s">
        <v>13</v>
      </c>
      <c r="D4" s="30" t="s">
        <v>3</v>
      </c>
      <c r="E4" s="30" t="s">
        <v>43</v>
      </c>
      <c r="F4" s="30" t="s">
        <v>13</v>
      </c>
      <c r="G4" s="30" t="s">
        <v>3</v>
      </c>
      <c r="H4" s="30" t="s">
        <v>12</v>
      </c>
    </row>
    <row r="5" spans="1:8" ht="63" customHeight="1" thickBot="1">
      <c r="A5" s="32"/>
      <c r="B5" s="33"/>
      <c r="C5" s="31"/>
      <c r="D5" s="31"/>
      <c r="E5" s="31"/>
      <c r="F5" s="31"/>
      <c r="G5" s="31"/>
      <c r="H5" s="31"/>
    </row>
    <row r="6" spans="1:8" ht="18">
      <c r="A6" s="2" t="s">
        <v>37</v>
      </c>
      <c r="B6" s="18">
        <v>523313.7</v>
      </c>
      <c r="C6" s="18">
        <v>25152.3</v>
      </c>
      <c r="D6" s="18">
        <f>B6*100/B45</f>
        <v>5.462048417751077</v>
      </c>
      <c r="E6" s="18">
        <v>286879.811</v>
      </c>
      <c r="F6" s="18">
        <v>16925.9</v>
      </c>
      <c r="G6" s="18">
        <f>E6*100/E45</f>
        <v>4.587925284553763</v>
      </c>
      <c r="H6" s="19">
        <f>E6/B6*100</f>
        <v>54.81985489774106</v>
      </c>
    </row>
    <row r="7" spans="1:8" ht="18">
      <c r="A7" s="3" t="s">
        <v>1</v>
      </c>
      <c r="B7" s="20">
        <v>328339.1</v>
      </c>
      <c r="C7" s="20">
        <v>21831.8</v>
      </c>
      <c r="D7" s="20"/>
      <c r="E7" s="25">
        <v>186860.3</v>
      </c>
      <c r="F7" s="20">
        <v>16113.1</v>
      </c>
      <c r="G7" s="20"/>
      <c r="H7" s="20">
        <f>E7/B7*100</f>
        <v>56.91076694795106</v>
      </c>
    </row>
    <row r="8" spans="1:8" ht="16.5" customHeight="1">
      <c r="A8" s="3" t="s">
        <v>2</v>
      </c>
      <c r="B8" s="20">
        <v>20776.3</v>
      </c>
      <c r="C8" s="20">
        <v>0</v>
      </c>
      <c r="D8" s="20"/>
      <c r="E8" s="25">
        <v>11433.7</v>
      </c>
      <c r="F8" s="20"/>
      <c r="G8" s="20"/>
      <c r="H8" s="20">
        <f aca="true" t="shared" si="0" ref="H8:H42">E8/B8*100</f>
        <v>55.032416744078596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5">
        <v>1039.5</v>
      </c>
      <c r="C10" s="20">
        <v>0</v>
      </c>
      <c r="D10" s="20"/>
      <c r="E10" s="25">
        <v>248.9</v>
      </c>
      <c r="F10" s="20"/>
      <c r="G10" s="20"/>
      <c r="H10" s="20">
        <f>E10/B10*100</f>
        <v>23.944203944203945</v>
      </c>
    </row>
    <row r="11" spans="1:8" ht="18">
      <c r="A11" s="3" t="s">
        <v>10</v>
      </c>
      <c r="B11" s="20">
        <v>7922.1</v>
      </c>
      <c r="C11" s="20">
        <v>0</v>
      </c>
      <c r="D11" s="20"/>
      <c r="E11" s="25">
        <v>5365.5</v>
      </c>
      <c r="F11" s="20"/>
      <c r="G11" s="20"/>
      <c r="H11" s="20">
        <f t="shared" si="0"/>
        <v>67.72825387207936</v>
      </c>
    </row>
    <row r="12" spans="1:8" ht="18">
      <c r="A12" s="3" t="s">
        <v>14</v>
      </c>
      <c r="B12" s="20">
        <f>B6-B7-B8-B9-B10-B11</f>
        <v>165236.70000000004</v>
      </c>
      <c r="C12" s="21">
        <f>C6-C7-C8-C10-C11</f>
        <v>3320.5</v>
      </c>
      <c r="D12" s="20"/>
      <c r="E12" s="21">
        <f>E6-E7-E8-E10-E11</f>
        <v>82971.41100000001</v>
      </c>
      <c r="F12" s="20">
        <f>F6-F7-F8-F9-F10-F11</f>
        <v>812.8000000000011</v>
      </c>
      <c r="G12" s="20"/>
      <c r="H12" s="20">
        <f>E12/B12*100</f>
        <v>50.213669844532106</v>
      </c>
    </row>
    <row r="13" spans="1:8" ht="35.25" customHeight="1">
      <c r="A13" s="6" t="s">
        <v>36</v>
      </c>
      <c r="B13" s="22">
        <v>31034.7</v>
      </c>
      <c r="C13" s="22">
        <f>14692.5+1982.1</f>
        <v>16674.6</v>
      </c>
      <c r="D13" s="18">
        <f>B13*100/B45</f>
        <v>0.3239224083573186</v>
      </c>
      <c r="E13" s="22">
        <v>24803.245</v>
      </c>
      <c r="F13" s="29">
        <v>16674.6</v>
      </c>
      <c r="G13" s="18">
        <f>E13*100/E45</f>
        <v>0.3966658876336255</v>
      </c>
      <c r="H13" s="18">
        <f t="shared" si="0"/>
        <v>79.9210077751678</v>
      </c>
    </row>
    <row r="14" spans="1:8" ht="21" customHeight="1">
      <c r="A14" s="3" t="s">
        <v>1</v>
      </c>
      <c r="B14" s="21">
        <v>12969.4</v>
      </c>
      <c r="C14" s="21">
        <f>4074.2-530.7</f>
        <v>3543.5</v>
      </c>
      <c r="D14" s="21"/>
      <c r="E14" s="23">
        <v>8753</v>
      </c>
      <c r="F14" s="23">
        <f>3203.295+340.232</f>
        <v>3543.527</v>
      </c>
      <c r="G14" s="21"/>
      <c r="H14" s="20">
        <f t="shared" si="0"/>
        <v>67.48962943544035</v>
      </c>
    </row>
    <row r="15" spans="1:8" ht="18">
      <c r="A15" s="3" t="s">
        <v>14</v>
      </c>
      <c r="B15" s="21">
        <f>B13-B14</f>
        <v>18065.300000000003</v>
      </c>
      <c r="C15" s="21">
        <f>C13-C14</f>
        <v>13131.099999999999</v>
      </c>
      <c r="D15" s="21"/>
      <c r="E15" s="21">
        <f>E13-E14</f>
        <v>16050.244999999999</v>
      </c>
      <c r="F15" s="21">
        <f>F13-F14</f>
        <v>13131.072999999999</v>
      </c>
      <c r="G15" s="21"/>
      <c r="H15" s="20">
        <f t="shared" si="0"/>
        <v>88.84571526628396</v>
      </c>
    </row>
    <row r="16" spans="1:8" ht="18">
      <c r="A16" s="4" t="s">
        <v>5</v>
      </c>
      <c r="B16" s="22">
        <v>1993019.9</v>
      </c>
      <c r="C16" s="22">
        <f>1081410.6-1982.1</f>
        <v>1079428.5</v>
      </c>
      <c r="D16" s="22">
        <f>B16*100/B45</f>
        <v>20.80199924317175</v>
      </c>
      <c r="E16" s="22">
        <v>1209731.904</v>
      </c>
      <c r="F16" s="22">
        <v>613625.7</v>
      </c>
      <c r="G16" s="22">
        <f>E16*100/E45</f>
        <v>19.34663708312666</v>
      </c>
      <c r="H16" s="18">
        <f t="shared" si="0"/>
        <v>60.69843577577927</v>
      </c>
    </row>
    <row r="17" spans="1:8" ht="18">
      <c r="A17" s="5" t="s">
        <v>18</v>
      </c>
      <c r="B17" s="21">
        <v>20994</v>
      </c>
      <c r="C17" s="21">
        <v>0</v>
      </c>
      <c r="D17" s="21"/>
      <c r="E17" s="21">
        <v>6010</v>
      </c>
      <c r="F17" s="21">
        <v>0</v>
      </c>
      <c r="G17" s="22"/>
      <c r="H17" s="20">
        <f t="shared" si="0"/>
        <v>28.627226826712395</v>
      </c>
    </row>
    <row r="18" spans="1:10" ht="18">
      <c r="A18" s="4" t="s">
        <v>6</v>
      </c>
      <c r="B18" s="22">
        <v>1520569.5</v>
      </c>
      <c r="C18" s="22">
        <v>679139.2</v>
      </c>
      <c r="D18" s="22">
        <f>B18*100/B45</f>
        <v>15.870832794088031</v>
      </c>
      <c r="E18" s="22">
        <v>742570.377</v>
      </c>
      <c r="F18" s="22">
        <f>F21+F25+F27</f>
        <v>312246.7</v>
      </c>
      <c r="G18" s="22">
        <f>E18*100/E45</f>
        <v>11.87555651380055</v>
      </c>
      <c r="H18" s="18">
        <f t="shared" si="0"/>
        <v>48.835017209012804</v>
      </c>
      <c r="J18" s="16">
        <f>F21+F25+F27</f>
        <v>312246.7</v>
      </c>
    </row>
    <row r="19" spans="1:8" ht="18">
      <c r="A19" s="3" t="s">
        <v>1</v>
      </c>
      <c r="B19" s="21">
        <v>51247.2</v>
      </c>
      <c r="C19" s="21">
        <v>0</v>
      </c>
      <c r="D19" s="21"/>
      <c r="E19" s="21">
        <f>21716.222+7726.964</f>
        <v>29443.186</v>
      </c>
      <c r="F19" s="21">
        <v>0</v>
      </c>
      <c r="G19" s="21"/>
      <c r="H19" s="20">
        <f t="shared" si="0"/>
        <v>57.453257934092015</v>
      </c>
    </row>
    <row r="20" spans="1:8" ht="18">
      <c r="A20" s="3" t="s">
        <v>35</v>
      </c>
      <c r="B20" s="21">
        <v>1271.2</v>
      </c>
      <c r="C20" s="21">
        <v>0</v>
      </c>
      <c r="D20" s="21"/>
      <c r="E20" s="21">
        <v>756</v>
      </c>
      <c r="F20" s="21">
        <v>0</v>
      </c>
      <c r="G20" s="21"/>
      <c r="H20" s="20">
        <f>E20/B20*100</f>
        <v>59.471365638766514</v>
      </c>
    </row>
    <row r="21" spans="1:8" ht="18">
      <c r="A21" s="3" t="s">
        <v>19</v>
      </c>
      <c r="B21" s="21">
        <v>113696.3</v>
      </c>
      <c r="C21" s="21">
        <v>0</v>
      </c>
      <c r="D21" s="21"/>
      <c r="E21" s="21">
        <v>70138.721</v>
      </c>
      <c r="F21" s="21"/>
      <c r="G21" s="21"/>
      <c r="H21" s="20">
        <f t="shared" si="0"/>
        <v>61.68953695063076</v>
      </c>
    </row>
    <row r="22" spans="1:8" ht="18">
      <c r="A22" s="3" t="s">
        <v>29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8.5" customHeight="1">
      <c r="A23" s="7" t="s">
        <v>40</v>
      </c>
      <c r="B23" s="21">
        <v>0</v>
      </c>
      <c r="C23" s="21">
        <v>0</v>
      </c>
      <c r="D23" s="21"/>
      <c r="E23" s="21"/>
      <c r="F23" s="21"/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735539.5</v>
      </c>
      <c r="C25" s="21">
        <v>578577.6</v>
      </c>
      <c r="D25" s="21"/>
      <c r="E25" s="21">
        <v>280158.19</v>
      </c>
      <c r="F25" s="21">
        <v>255607.3</v>
      </c>
      <c r="G25" s="22"/>
      <c r="H25" s="20">
        <f t="shared" si="0"/>
        <v>38.088802844714664</v>
      </c>
    </row>
    <row r="26" spans="1:8" ht="21.75" customHeight="1">
      <c r="A26" s="3" t="s">
        <v>29</v>
      </c>
      <c r="B26" s="21">
        <v>25000</v>
      </c>
      <c r="C26" s="21"/>
      <c r="D26" s="21"/>
      <c r="E26" s="21">
        <v>10000</v>
      </c>
      <c r="F26" s="21">
        <v>0</v>
      </c>
      <c r="G26" s="22"/>
      <c r="H26" s="20">
        <v>0</v>
      </c>
    </row>
    <row r="27" spans="1:8" ht="18.75" customHeight="1">
      <c r="A27" s="7" t="s">
        <v>25</v>
      </c>
      <c r="B27" s="21">
        <v>522284.9</v>
      </c>
      <c r="C27" s="21">
        <v>100561.6</v>
      </c>
      <c r="D27" s="21"/>
      <c r="E27" s="21">
        <v>296516.718</v>
      </c>
      <c r="F27" s="21">
        <v>56639.4</v>
      </c>
      <c r="G27" s="22"/>
      <c r="H27" s="20">
        <f t="shared" si="0"/>
        <v>56.77298309792222</v>
      </c>
    </row>
    <row r="28" spans="1:8" ht="21" customHeight="1">
      <c r="A28" s="5" t="s">
        <v>20</v>
      </c>
      <c r="B28" s="21">
        <v>43000</v>
      </c>
      <c r="C28" s="21">
        <v>0</v>
      </c>
      <c r="D28" s="21"/>
      <c r="E28" s="21">
        <v>7996.9</v>
      </c>
      <c r="F28" s="21"/>
      <c r="G28" s="22"/>
      <c r="H28" s="20">
        <f t="shared" si="0"/>
        <v>18.597441860465118</v>
      </c>
    </row>
    <row r="29" spans="1:8" ht="19.5" customHeight="1">
      <c r="A29" s="5" t="s">
        <v>21</v>
      </c>
      <c r="B29" s="21">
        <v>236700</v>
      </c>
      <c r="C29" s="21">
        <v>41700</v>
      </c>
      <c r="D29" s="21"/>
      <c r="E29" s="21">
        <v>118481.8</v>
      </c>
      <c r="F29" s="21">
        <v>0</v>
      </c>
      <c r="G29" s="22"/>
      <c r="H29" s="20">
        <f t="shared" si="0"/>
        <v>50.055682298267854</v>
      </c>
    </row>
    <row r="30" spans="1:8" ht="36.75" customHeight="1">
      <c r="A30" s="5" t="s">
        <v>30</v>
      </c>
      <c r="B30" s="21">
        <v>149048.7</v>
      </c>
      <c r="C30" s="21">
        <v>0</v>
      </c>
      <c r="D30" s="21"/>
      <c r="E30" s="21">
        <v>95756.749</v>
      </c>
      <c r="F30" s="21">
        <v>0</v>
      </c>
      <c r="G30" s="22"/>
      <c r="H30" s="20">
        <f t="shared" si="0"/>
        <v>64.2452762083802</v>
      </c>
    </row>
    <row r="31" spans="1:8" s="11" customFormat="1" ht="21.75" customHeight="1" hidden="1">
      <c r="A31" s="24" t="s">
        <v>41</v>
      </c>
      <c r="B31" s="22">
        <v>0</v>
      </c>
      <c r="C31" s="22">
        <v>0</v>
      </c>
      <c r="D31" s="22">
        <f>B31*100/B44</f>
        <v>0</v>
      </c>
      <c r="E31" s="22">
        <v>0</v>
      </c>
      <c r="F31" s="22">
        <v>0</v>
      </c>
      <c r="G31" s="22">
        <f>E31*100/E44</f>
        <v>0</v>
      </c>
      <c r="H31" s="20" t="e">
        <f t="shared" si="0"/>
        <v>#DIV/0!</v>
      </c>
    </row>
    <row r="32" spans="1:8" ht="21.75" customHeight="1">
      <c r="A32" s="4" t="s">
        <v>15</v>
      </c>
      <c r="B32" s="22">
        <v>4871808.4</v>
      </c>
      <c r="C32" s="22">
        <v>3743578</v>
      </c>
      <c r="D32" s="22">
        <f>B32*100/B45</f>
        <v>50.84914337768418</v>
      </c>
      <c r="E32" s="22">
        <v>3594657.202</v>
      </c>
      <c r="F32" s="22">
        <v>2909231.7</v>
      </c>
      <c r="G32" s="22">
        <f>E32*100/E45</f>
        <v>57.487554139385175</v>
      </c>
      <c r="H32" s="18">
        <f t="shared" si="0"/>
        <v>73.78486399424082</v>
      </c>
    </row>
    <row r="33" spans="1:8" ht="36">
      <c r="A33" s="5" t="s">
        <v>22</v>
      </c>
      <c r="B33" s="21">
        <f>B32-B34</f>
        <v>4404749.300000001</v>
      </c>
      <c r="C33" s="21">
        <f>C32-C34</f>
        <v>3453319</v>
      </c>
      <c r="D33" s="21"/>
      <c r="E33" s="21">
        <f>E32-E34</f>
        <v>3374576.202</v>
      </c>
      <c r="F33" s="21">
        <f>F32-F34</f>
        <v>2751555.6</v>
      </c>
      <c r="G33" s="21"/>
      <c r="H33" s="20">
        <f>E33/B33*100</f>
        <v>76.6122194968054</v>
      </c>
    </row>
    <row r="34" spans="1:8" ht="18">
      <c r="A34" s="3" t="s">
        <v>23</v>
      </c>
      <c r="B34" s="21">
        <v>467059.1</v>
      </c>
      <c r="C34" s="21">
        <v>290259</v>
      </c>
      <c r="D34" s="21"/>
      <c r="E34" s="26">
        <v>220081</v>
      </c>
      <c r="F34" s="21">
        <v>157676.1</v>
      </c>
      <c r="G34" s="21"/>
      <c r="H34" s="20">
        <f t="shared" si="0"/>
        <v>47.12058923592325</v>
      </c>
    </row>
    <row r="35" spans="1:8" ht="18">
      <c r="A35" s="4" t="s">
        <v>16</v>
      </c>
      <c r="B35" s="22">
        <v>264281.7</v>
      </c>
      <c r="C35" s="22">
        <v>2046.7</v>
      </c>
      <c r="D35" s="22">
        <f>B35*100/B45</f>
        <v>2.75842088851403</v>
      </c>
      <c r="E35" s="22">
        <v>178865.13</v>
      </c>
      <c r="F35" s="22">
        <f>F37</f>
        <v>2046.7</v>
      </c>
      <c r="G35" s="22">
        <f>E35*100/E45</f>
        <v>2.860500533625895</v>
      </c>
      <c r="H35" s="18">
        <f t="shared" si="0"/>
        <v>67.67972583799786</v>
      </c>
    </row>
    <row r="36" spans="1:8" ht="36">
      <c r="A36" s="5" t="s">
        <v>22</v>
      </c>
      <c r="B36" s="21">
        <f>B35-B37-B38</f>
        <v>200722.4</v>
      </c>
      <c r="C36" s="21">
        <f>C35-C37-C38</f>
        <v>0</v>
      </c>
      <c r="D36" s="21"/>
      <c r="E36" s="21">
        <f>E35-E37-E38</f>
        <v>131103.63</v>
      </c>
      <c r="F36" s="21">
        <f>F35-F37-F38</f>
        <v>0</v>
      </c>
      <c r="G36" s="21"/>
      <c r="H36" s="20">
        <f t="shared" si="0"/>
        <v>65.31589399090485</v>
      </c>
    </row>
    <row r="37" spans="1:8" ht="18">
      <c r="A37" s="3" t="s">
        <v>23</v>
      </c>
      <c r="B37" s="27">
        <v>41327.1</v>
      </c>
      <c r="C37" s="27">
        <v>2046.7</v>
      </c>
      <c r="D37" s="21"/>
      <c r="E37" s="21">
        <v>33446.6</v>
      </c>
      <c r="F37" s="27">
        <v>2046.7</v>
      </c>
      <c r="G37" s="21"/>
      <c r="H37" s="20">
        <f t="shared" si="0"/>
        <v>80.93139852542278</v>
      </c>
    </row>
    <row r="38" spans="1:8" s="13" customFormat="1" ht="16.5" customHeight="1">
      <c r="A38" s="8" t="s">
        <v>34</v>
      </c>
      <c r="B38" s="21">
        <v>22232.2</v>
      </c>
      <c r="C38" s="21">
        <v>0</v>
      </c>
      <c r="D38" s="21"/>
      <c r="E38" s="21">
        <v>14314.9</v>
      </c>
      <c r="F38" s="21"/>
      <c r="G38" s="21"/>
      <c r="H38" s="20">
        <f t="shared" si="0"/>
        <v>64.38813972526334</v>
      </c>
    </row>
    <row r="39" spans="1:8" ht="0.75" customHeight="1" hidden="1">
      <c r="A39" s="4" t="s">
        <v>28</v>
      </c>
      <c r="B39" s="22"/>
      <c r="C39" s="22"/>
      <c r="D39" s="22"/>
      <c r="E39" s="22"/>
      <c r="F39" s="22"/>
      <c r="G39" s="22"/>
      <c r="H39" s="18"/>
    </row>
    <row r="40" spans="1:8" ht="20.25" customHeight="1">
      <c r="A40" s="4" t="s">
        <v>31</v>
      </c>
      <c r="B40" s="22">
        <v>190078.9</v>
      </c>
      <c r="C40" s="22">
        <v>128657.9</v>
      </c>
      <c r="D40" s="22">
        <f>B40*100/B45</f>
        <v>1.9839345979149123</v>
      </c>
      <c r="E40" s="22">
        <v>79204.228</v>
      </c>
      <c r="F40" s="22">
        <v>51581.6</v>
      </c>
      <c r="G40" s="22">
        <f>E40*100/E45</f>
        <v>1.2666735906513868</v>
      </c>
      <c r="H40" s="18">
        <f t="shared" si="0"/>
        <v>41.66913213407696</v>
      </c>
    </row>
    <row r="41" spans="1:8" ht="20.25" customHeight="1">
      <c r="A41" s="4" t="s">
        <v>32</v>
      </c>
      <c r="B41" s="22">
        <v>59798.9</v>
      </c>
      <c r="C41" s="22">
        <v>0</v>
      </c>
      <c r="D41" s="22">
        <f>B41/B45*100</f>
        <v>0.6241466392495646</v>
      </c>
      <c r="E41" s="22">
        <v>52274.759</v>
      </c>
      <c r="F41" s="22">
        <v>0</v>
      </c>
      <c r="G41" s="22">
        <f>E41/E45*100</f>
        <v>0.8360040663860254</v>
      </c>
      <c r="H41" s="18">
        <f t="shared" si="0"/>
        <v>87.41759296575688</v>
      </c>
    </row>
    <row r="42" spans="1:9" ht="36">
      <c r="A42" s="5" t="s">
        <v>22</v>
      </c>
      <c r="B42" s="21">
        <v>14424</v>
      </c>
      <c r="C42" s="21">
        <v>0</v>
      </c>
      <c r="D42" s="21"/>
      <c r="E42" s="23">
        <v>8447.9</v>
      </c>
      <c r="F42" s="21">
        <f>F41-F43</f>
        <v>0</v>
      </c>
      <c r="G42" s="22"/>
      <c r="H42" s="20">
        <f t="shared" si="0"/>
        <v>58.56835829173599</v>
      </c>
      <c r="I42" s="16"/>
    </row>
    <row r="43" spans="1:8" ht="18">
      <c r="A43" s="3" t="s">
        <v>23</v>
      </c>
      <c r="B43" s="21">
        <v>2700</v>
      </c>
      <c r="C43" s="21">
        <v>0</v>
      </c>
      <c r="D43" s="21"/>
      <c r="E43" s="21">
        <v>2253.2</v>
      </c>
      <c r="F43" s="21">
        <v>0</v>
      </c>
      <c r="G43" s="22"/>
      <c r="H43" s="20"/>
    </row>
    <row r="44" spans="1:8" ht="18">
      <c r="A44" s="4" t="s">
        <v>33</v>
      </c>
      <c r="B44" s="22">
        <v>127000</v>
      </c>
      <c r="C44" s="22">
        <v>0</v>
      </c>
      <c r="D44" s="22">
        <f>B44/B45*100</f>
        <v>1.3255531988831684</v>
      </c>
      <c r="E44" s="22">
        <v>83944.532</v>
      </c>
      <c r="F44" s="22">
        <v>0</v>
      </c>
      <c r="G44" s="22">
        <f>E44/E45*100</f>
        <v>1.342482900836938</v>
      </c>
      <c r="H44" s="18">
        <f>E44/B44*100</f>
        <v>66.09805669291339</v>
      </c>
    </row>
    <row r="45" spans="1:8" ht="21" customHeight="1">
      <c r="A45" s="9" t="s">
        <v>0</v>
      </c>
      <c r="B45" s="28">
        <f>B6+B13+B16+B18+B32+B35+B39+B40+B41+B44+B31-0.15</f>
        <v>9580905.549999999</v>
      </c>
      <c r="C45" s="28">
        <f>C6+C13+C16+C18+C32+C35+C39+C40+C41+C44+C31-0.07</f>
        <v>5674677.13</v>
      </c>
      <c r="D45" s="22">
        <f>D6+D13+D16+D18+D32+D35+D38+D40+D41+D44</f>
        <v>100.00000156561401</v>
      </c>
      <c r="E45" s="28">
        <f>E6+E13+E16+E18+E32+E35+E39+E40+E41+E44+E31</f>
        <v>6252931.187999999</v>
      </c>
      <c r="F45" s="28">
        <f>F6+F13+F16+F18+F32+F35+F39+F40+F41+F44</f>
        <v>3922332.9000000004</v>
      </c>
      <c r="G45" s="22">
        <f>G6+G13+G16+G18+G32+G35+G38+G40+G41+G44</f>
        <v>100.00000000000003</v>
      </c>
      <c r="H45" s="18">
        <f aca="true" t="shared" si="1" ref="H45:H52">E45/B45*100</f>
        <v>65.26451132795063</v>
      </c>
    </row>
    <row r="46" spans="1:8" ht="18">
      <c r="A46" s="3" t="s">
        <v>26</v>
      </c>
      <c r="B46" s="23">
        <f>B7+B14+B19</f>
        <v>392555.7</v>
      </c>
      <c r="C46" s="23">
        <f>C7+C14+C19</f>
        <v>25375.3</v>
      </c>
      <c r="D46" s="23">
        <f>B46/B45*100</f>
        <v>4.097271369093082</v>
      </c>
      <c r="E46" s="23">
        <f>E7+E14+E19</f>
        <v>225056.48599999998</v>
      </c>
      <c r="F46" s="23">
        <f>F7+F14+F19</f>
        <v>19656.627</v>
      </c>
      <c r="G46" s="20">
        <f>E46/E45*100</f>
        <v>3.5992157795036333</v>
      </c>
      <c r="H46" s="20">
        <f t="shared" si="1"/>
        <v>57.33109619857767</v>
      </c>
    </row>
    <row r="47" spans="1:8" ht="18">
      <c r="A47" s="3" t="s">
        <v>2</v>
      </c>
      <c r="B47" s="23">
        <f>B8+B20</f>
        <v>22047.5</v>
      </c>
      <c r="C47" s="23">
        <f>C8+C20</f>
        <v>0</v>
      </c>
      <c r="D47" s="23">
        <f>B47/B45*100</f>
        <v>0.23011916655414688</v>
      </c>
      <c r="E47" s="23">
        <f>E8+E20</f>
        <v>12189.7</v>
      </c>
      <c r="F47" s="23">
        <f>F8+F20</f>
        <v>0</v>
      </c>
      <c r="G47" s="20">
        <f>E47/E45*100</f>
        <v>0.19494377330416263</v>
      </c>
      <c r="H47" s="20">
        <f t="shared" si="1"/>
        <v>55.28835468874023</v>
      </c>
    </row>
    <row r="48" spans="1:8" ht="18">
      <c r="A48" s="10" t="s">
        <v>9</v>
      </c>
      <c r="B48" s="21">
        <f>B10</f>
        <v>1039.5</v>
      </c>
      <c r="C48" s="21">
        <f>C10</f>
        <v>0</v>
      </c>
      <c r="D48" s="21">
        <f>B48/B45*100</f>
        <v>0.010849705119992547</v>
      </c>
      <c r="E48" s="21">
        <f>E10</f>
        <v>248.9</v>
      </c>
      <c r="F48" s="21">
        <f>F10</f>
        <v>0</v>
      </c>
      <c r="G48" s="21">
        <f>E48/E45*100</f>
        <v>0.003980533169430427</v>
      </c>
      <c r="H48" s="20">
        <f t="shared" si="1"/>
        <v>23.944203944203945</v>
      </c>
    </row>
    <row r="49" spans="1:8" ht="18">
      <c r="A49" s="8" t="s">
        <v>10</v>
      </c>
      <c r="B49" s="21">
        <f>B11</f>
        <v>7922.1</v>
      </c>
      <c r="C49" s="21">
        <f>C11</f>
        <v>0</v>
      </c>
      <c r="D49" s="21">
        <f>B49/B45*100</f>
        <v>0.08268633855805</v>
      </c>
      <c r="E49" s="21">
        <f>E11</f>
        <v>5365.5</v>
      </c>
      <c r="F49" s="21">
        <f>F11</f>
        <v>0</v>
      </c>
      <c r="G49" s="21">
        <f>E49/E45*100</f>
        <v>0.08580775701317378</v>
      </c>
      <c r="H49" s="21">
        <f t="shared" si="1"/>
        <v>67.72825387207936</v>
      </c>
    </row>
    <row r="50" spans="1:8" ht="36">
      <c r="A50" s="5" t="s">
        <v>24</v>
      </c>
      <c r="B50" s="21">
        <f>B33+B36+B42</f>
        <v>4619895.700000001</v>
      </c>
      <c r="C50" s="21">
        <f>C33+C36+C42</f>
        <v>3453319</v>
      </c>
      <c r="D50" s="21">
        <f>B50/B45*100</f>
        <v>48.219823020799964</v>
      </c>
      <c r="E50" s="21">
        <f>E33+E36+E42</f>
        <v>3514127.732</v>
      </c>
      <c r="F50" s="21">
        <f>F33+F36+F42</f>
        <v>2751555.6</v>
      </c>
      <c r="G50" s="21">
        <f>E50/E45*100</f>
        <v>56.19968661647777</v>
      </c>
      <c r="H50" s="21">
        <f t="shared" si="1"/>
        <v>76.06508804949858</v>
      </c>
    </row>
    <row r="51" spans="1:8" ht="18">
      <c r="A51" s="3" t="s">
        <v>23</v>
      </c>
      <c r="B51" s="21">
        <f>B34+B37</f>
        <v>508386.19999999995</v>
      </c>
      <c r="C51" s="21">
        <f>C34+C37</f>
        <v>292305.7</v>
      </c>
      <c r="D51" s="21">
        <f>B51/B45*100</f>
        <v>5.3062437297484895</v>
      </c>
      <c r="E51" s="21">
        <f>E34+E37</f>
        <v>253527.6</v>
      </c>
      <c r="F51" s="21">
        <f>F34+F37</f>
        <v>159722.80000000002</v>
      </c>
      <c r="G51" s="21">
        <f>E51/E45*100</f>
        <v>4.054540060932461</v>
      </c>
      <c r="H51" s="21">
        <f t="shared" si="1"/>
        <v>49.86909558127267</v>
      </c>
    </row>
    <row r="52" spans="1:8" ht="18.75" customHeight="1">
      <c r="A52" s="3" t="s">
        <v>14</v>
      </c>
      <c r="B52" s="21">
        <f>B45-B46-B47-B48-B49-B50-B51</f>
        <v>4029058.8499999987</v>
      </c>
      <c r="C52" s="21">
        <f>C45-C46-C47-C48-C49-C50-C51</f>
        <v>1903677.1300000001</v>
      </c>
      <c r="D52" s="21">
        <f>B52/B45*100</f>
        <v>42.05300667012628</v>
      </c>
      <c r="E52" s="21">
        <f>E45-E46-E47-E48-E49-E50-E51</f>
        <v>2242415.269999999</v>
      </c>
      <c r="F52" s="21">
        <f>F45-F46-F47-F48-F49-F50-F51</f>
        <v>991397.8730000004</v>
      </c>
      <c r="G52" s="21">
        <f>E52/E45*100</f>
        <v>35.86182547959937</v>
      </c>
      <c r="H52" s="21">
        <f t="shared" si="1"/>
        <v>55.656056500639096</v>
      </c>
    </row>
    <row r="53" spans="1:8" ht="48.75" customHeight="1">
      <c r="A53" s="14"/>
      <c r="B53" s="17"/>
      <c r="C53" s="15"/>
      <c r="D53" s="15"/>
      <c r="E53" s="15"/>
      <c r="F53" s="15"/>
      <c r="G53" s="15"/>
      <c r="H53" s="15"/>
    </row>
    <row r="54" spans="1:8" ht="17.25" customHeight="1">
      <c r="A54" s="11"/>
      <c r="B54" s="11"/>
      <c r="C54" s="11" t="s">
        <v>38</v>
      </c>
      <c r="D54" s="11"/>
      <c r="E54" s="11"/>
      <c r="F54" s="11"/>
      <c r="G54" s="11"/>
      <c r="H54" s="11"/>
    </row>
    <row r="55" spans="1:8" ht="15.75" customHeight="1">
      <c r="A55" s="11"/>
      <c r="C55" s="11" t="s">
        <v>39</v>
      </c>
      <c r="D55" s="11"/>
      <c r="E55" s="11"/>
      <c r="F55" s="11"/>
      <c r="G55" s="11"/>
      <c r="H55" s="11"/>
    </row>
    <row r="56" ht="16.5" customHeight="1"/>
    <row r="57" ht="15.75" customHeight="1"/>
    <row r="58" ht="13.5" customHeight="1"/>
    <row r="59" spans="2:6" ht="18">
      <c r="B59" s="16"/>
      <c r="C59" s="16"/>
      <c r="E59" s="16"/>
      <c r="F59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budget4</cp:lastModifiedBy>
  <cp:lastPrinted>2023-09-14T08:32:45Z</cp:lastPrinted>
  <dcterms:created xsi:type="dcterms:W3CDTF">2004-01-13T07:20:06Z</dcterms:created>
  <dcterms:modified xsi:type="dcterms:W3CDTF">2023-09-14T09:13:30Z</dcterms:modified>
  <cp:category/>
  <cp:version/>
  <cp:contentType/>
  <cp:contentStatus/>
</cp:coreProperties>
</file>