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4220" windowHeight="8328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'Лист1'!$A$1:$H$57</definedName>
  </definedNames>
  <calcPr fullCalcOnLoad="1"/>
</workbook>
</file>

<file path=xl/sharedStrings.xml><?xml version="1.0" encoding="utf-8"?>
<sst xmlns="http://schemas.openxmlformats.org/spreadsheetml/2006/main" count="60" uniqueCount="45">
  <si>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</si>
  <si>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</si>
  <si>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</si>
  <si>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</si>
  <si>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</si>
  <si>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</si>
  <si>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</si>
  <si>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</si>
  <si>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</si>
  <si>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</si>
  <si>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>приобретение оборудования и инвентаря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</si>
  <si>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</si>
  <si>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</si>
  <si>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</si>
  <si>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</si>
  <si>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</si>
  <si>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</si>
  <si>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</si>
  <si>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</si>
  <si>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</si>
  <si>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</si>
  <si>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</si>
  <si>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</si>
  <si>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</si>
  <si>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</si>
  <si>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</si>
  <si>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</si>
  <si>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</si>
  <si>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</si>
  <si>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</si>
  <si>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</si>
  <si>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</si>
  <si>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</si>
  <si>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</si>
  <si>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</si>
  <si>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</si>
  <si>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2.Национальная безопасность и правоохранительная деятельность (ЗАГС)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</si>
  <si>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</si>
  <si>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</si>
  <si>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</si>
  <si>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</si>
  <si>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6. Охрана окружающей среды</t>
  </si>
  <si>
    <t>План на 2023 год</t>
  </si>
  <si>
    <t xml:space="preserve">                                                                              О  РАСХОДАХ  БЮДЖЕТА ГОРОДСКОГО ОКРУГА САРАНСК на 01.11.2023 года.</t>
  </si>
  <si>
    <t>Фактически исполнено                      на 01.11.2023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</si>
</sst>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0"/>
    <numFmt numFmtId="180" formatCode="0.000000000"/>
    <numFmt numFmtId="181" formatCode="0.00000000000"/>
    <numFmt numFmtId="182" formatCode="0.000000000000"/>
    <numFmt numFmtId="183" formatCode="0.0000000000000"/>
    <numFmt numFmtId="184" formatCode="[$-FC19]d\ mmmm\ yyyy\ &quot;г.&quot;"/>
    <numFmt numFmtId="185" formatCode="#,##0.0"/>
    <numFmt numFmtId="186" formatCode="#,##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.0000"/>
  </numFmts>
  <fonts count="50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7" fillId="35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7" borderId="15" xfId="0" applyFont="1" applyFill="1" applyBorder="1" applyAlignment="1">
      <alignment wrapText="1"/>
    </xf>
    <xf numFmtId="0" fontId="3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5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185" fontId="3" fillId="37" borderId="15" xfId="0" applyNumberFormat="1" applyFont="1" applyFill="1" applyBorder="1" applyAlignment="1">
      <alignment horizontal="right"/>
    </xf>
    <xf numFmtId="185" fontId="3" fillId="37" borderId="18" xfId="0" applyNumberFormat="1" applyFont="1" applyFill="1" applyBorder="1" applyAlignment="1">
      <alignment horizontal="right"/>
    </xf>
    <xf numFmtId="185" fontId="2" fillId="37" borderId="15" xfId="0" applyNumberFormat="1" applyFont="1" applyFill="1" applyBorder="1" applyAlignment="1">
      <alignment horizontal="right"/>
    </xf>
    <xf numFmtId="185" fontId="2" fillId="37" borderId="16" xfId="0" applyNumberFormat="1" applyFont="1" applyFill="1" applyBorder="1" applyAlignment="1">
      <alignment horizontal="right"/>
    </xf>
    <xf numFmtId="185" fontId="3" fillId="37" borderId="16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right"/>
    </xf>
    <xf numFmtId="0" fontId="3" fillId="37" borderId="15" xfId="0" applyFont="1" applyFill="1" applyBorder="1" applyAlignment="1">
      <alignment wrapText="1"/>
    </xf>
    <xf numFmtId="185" fontId="47" fillId="37" borderId="2" xfId="51" applyNumberFormat="1" applyFont="1" applyFill="1" applyAlignment="1" applyProtection="1">
      <alignment horizontal="right" shrinkToFit="1"/>
      <protection locked="0"/>
    </xf>
    <xf numFmtId="185" fontId="47" fillId="37" borderId="16" xfId="84" applyNumberFormat="1" applyFont="1" applyFill="1" applyBorder="1" applyAlignment="1">
      <alignment horizontal="right" vertical="top" shrinkToFit="1"/>
      <protection/>
    </xf>
    <xf numFmtId="185" fontId="48" fillId="37" borderId="16" xfId="0" applyNumberFormat="1" applyFont="1" applyFill="1" applyBorder="1" applyAlignment="1">
      <alignment horizontal="right"/>
    </xf>
    <xf numFmtId="185" fontId="49" fillId="37" borderId="16" xfId="0" applyNumberFormat="1" applyFont="1" applyFill="1" applyBorder="1" applyAlignment="1">
      <alignment horizontal="right"/>
    </xf>
    <xf numFmtId="185" fontId="3" fillId="0" borderId="0" xfId="0" applyNumberFormat="1" applyFont="1" applyFill="1" applyAlignment="1">
      <alignment/>
    </xf>
    <xf numFmtId="0" fontId="3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pane ySplit="5" topLeftCell="A25" activePane="bottomLeft" state="frozen"/>
      <selection pane="topLeft" activeCell="A1" sqref="A1"/>
      <selection pane="bottomLeft" activeCell="B29" sqref="B29"/>
    </sheetView>
  </sheetViews>
  <sheetFormatPr defaultColWidth="9.125" defaultRowHeight="12.75"/>
  <cols>
    <col min="1" max="1" width="62.125" style="1" customWidth="1"/>
    <col min="2" max="2" width="20.125" style="1" customWidth="1"/>
    <col min="3" max="3" width="19.50390625" style="1" customWidth="1"/>
    <col min="4" max="4" width="18.50390625" style="1" customWidth="1"/>
    <col min="5" max="5" width="20.125" style="1" customWidth="1"/>
    <col min="6" max="6" width="18.375" style="1" customWidth="1"/>
    <col min="7" max="7" width="16.00390625" style="1" customWidth="1"/>
    <col min="8" max="8" width="22.625" style="1" customWidth="1"/>
    <col min="9" max="9" width="12.375" style="1" customWidth="1"/>
    <col min="10" max="10" width="11.625" style="1" bestFit="1" customWidth="1"/>
    <col min="11" max="16384" width="9.125" style="1" customWidth="1"/>
  </cols>
  <sheetData>
    <row r="1" ht="18">
      <c r="A1" s="11" t="s">
        <v>7</v>
      </c>
    </row>
    <row r="2" spans="1:8" ht="18">
      <c r="A2" s="11" t="s">
        <v>43</v>
      </c>
      <c r="E2" s="11"/>
      <c r="F2" s="11"/>
      <c r="G2" s="11"/>
      <c r="H2" s="12" t="s">
        <v>8</v>
      </c>
    </row>
    <row r="3" spans="1:8" ht="7.5" customHeight="1" thickBot="1">
      <c r="A3" s="11"/>
      <c r="E3" s="11"/>
      <c r="F3" s="11"/>
      <c r="G3" s="11"/>
      <c r="H3" s="12"/>
    </row>
    <row r="4" spans="1:8" ht="12.75" customHeight="1">
      <c r="A4" s="30" t="s">
        <v>11</v>
      </c>
      <c r="B4" s="30" t="s">
        <v>42</v>
      </c>
      <c r="C4" s="30" t="s">
        <v>13</v>
      </c>
      <c r="D4" s="30" t="s">
        <v>3</v>
      </c>
      <c r="E4" s="30" t="s">
        <v>44</v>
      </c>
      <c r="F4" s="30" t="s">
        <v>13</v>
      </c>
      <c r="G4" s="30" t="s">
        <v>3</v>
      </c>
      <c r="H4" s="30" t="s">
        <v>12</v>
      </c>
    </row>
    <row r="5" spans="1:8" ht="63" customHeight="1" thickBot="1">
      <c r="A5" s="32"/>
      <c r="B5" s="33"/>
      <c r="C5" s="31"/>
      <c r="D5" s="31"/>
      <c r="E5" s="31"/>
      <c r="F5" s="31"/>
      <c r="G5" s="31"/>
      <c r="H5" s="31"/>
    </row>
    <row r="6" spans="1:8" ht="18">
      <c r="A6" s="2" t="s">
        <v>37</v>
      </c>
      <c r="B6" s="18">
        <v>514557.6</v>
      </c>
      <c r="C6" s="18">
        <v>26047.7</v>
      </c>
      <c r="D6" s="18">
        <f>B6*100/B45</f>
        <v>5.190592896211367</v>
      </c>
      <c r="E6" s="18">
        <v>351739.461</v>
      </c>
      <c r="F6" s="18">
        <v>20260.3</v>
      </c>
      <c r="G6" s="18">
        <f>E6*100/E45</f>
        <v>4.498636919174063</v>
      </c>
      <c r="H6" s="19">
        <f>E6/B6*100</f>
        <v>68.35764567465333</v>
      </c>
    </row>
    <row r="7" spans="1:8" ht="18">
      <c r="A7" s="3" t="s">
        <v>1</v>
      </c>
      <c r="B7" s="20">
        <v>329450.6</v>
      </c>
      <c r="C7" s="20">
        <v>22892.3</v>
      </c>
      <c r="D7" s="20"/>
      <c r="E7" s="25">
        <v>234980.7</v>
      </c>
      <c r="F7" s="20">
        <v>19128.9</v>
      </c>
      <c r="G7" s="20"/>
      <c r="H7" s="20">
        <f>E7/B7*100</f>
        <v>71.3250180755476</v>
      </c>
    </row>
    <row r="8" spans="1:8" ht="16.5" customHeight="1">
      <c r="A8" s="3" t="s">
        <v>2</v>
      </c>
      <c r="B8" s="20">
        <v>19699.2</v>
      </c>
      <c r="C8" s="20">
        <v>0</v>
      </c>
      <c r="D8" s="20"/>
      <c r="E8" s="25">
        <v>12450.1</v>
      </c>
      <c r="F8" s="20"/>
      <c r="G8" s="20"/>
      <c r="H8" s="20">
        <f aca="true" t="shared" si="0" ref="H8:H43">E8/B8*100</f>
        <v>63.201043697205975</v>
      </c>
    </row>
    <row r="9" spans="1:8" ht="0.75" customHeight="1">
      <c r="A9" s="3" t="s">
        <v>4</v>
      </c>
      <c r="B9" s="20"/>
      <c r="C9" s="20"/>
      <c r="D9" s="20"/>
      <c r="E9" s="20"/>
      <c r="F9" s="20"/>
      <c r="G9" s="20"/>
      <c r="H9" s="20"/>
    </row>
    <row r="10" spans="1:8" ht="18" customHeight="1">
      <c r="A10" s="3" t="s">
        <v>9</v>
      </c>
      <c r="B10" s="25">
        <v>1093.1</v>
      </c>
      <c r="C10" s="20">
        <v>0</v>
      </c>
      <c r="D10" s="20"/>
      <c r="E10" s="25">
        <v>397.4</v>
      </c>
      <c r="F10" s="20"/>
      <c r="G10" s="20"/>
      <c r="H10" s="20">
        <f>E10/B10*100</f>
        <v>36.35531973286982</v>
      </c>
    </row>
    <row r="11" spans="1:8" ht="18">
      <c r="A11" s="3" t="s">
        <v>10</v>
      </c>
      <c r="B11" s="20">
        <v>10945.2</v>
      </c>
      <c r="C11" s="20">
        <v>0</v>
      </c>
      <c r="D11" s="20"/>
      <c r="E11" s="25">
        <v>8040.7</v>
      </c>
      <c r="F11" s="20"/>
      <c r="G11" s="20"/>
      <c r="H11" s="20">
        <f t="shared" si="0"/>
        <v>73.46325329824946</v>
      </c>
    </row>
    <row r="12" spans="1:8" ht="18">
      <c r="A12" s="3" t="s">
        <v>14</v>
      </c>
      <c r="B12" s="20">
        <f>B6-B7-B8-B9-B10-B11</f>
        <v>153369.49999999997</v>
      </c>
      <c r="C12" s="21">
        <f>C6-C7-C8-C10-C11</f>
        <v>3155.4000000000015</v>
      </c>
      <c r="D12" s="20"/>
      <c r="E12" s="21">
        <f>E6-E7-E8-E10-E11</f>
        <v>95870.561</v>
      </c>
      <c r="F12" s="20">
        <f>F6-F7-F8-F9-F10-F11</f>
        <v>1131.3999999999978</v>
      </c>
      <c r="G12" s="20"/>
      <c r="H12" s="20">
        <f>E12/B12*100</f>
        <v>62.50953481624444</v>
      </c>
    </row>
    <row r="13" spans="1:8" ht="35.25" customHeight="1">
      <c r="A13" s="6" t="s">
        <v>36</v>
      </c>
      <c r="B13" s="22">
        <v>45006.9</v>
      </c>
      <c r="C13" s="22">
        <v>23744.1</v>
      </c>
      <c r="D13" s="18">
        <f>B13*100/B45</f>
        <v>0.4540065007697785</v>
      </c>
      <c r="E13" s="22">
        <v>35825.14</v>
      </c>
      <c r="F13" s="29">
        <v>23155</v>
      </c>
      <c r="G13" s="18">
        <f>E13*100/E45</f>
        <v>0.45819225679253406</v>
      </c>
      <c r="H13" s="18">
        <f t="shared" si="0"/>
        <v>79.5992170089475</v>
      </c>
    </row>
    <row r="14" spans="1:8" ht="21" customHeight="1">
      <c r="A14" s="3" t="s">
        <v>1</v>
      </c>
      <c r="B14" s="21">
        <v>13148.2</v>
      </c>
      <c r="C14" s="21">
        <v>4680.3</v>
      </c>
      <c r="D14" s="21"/>
      <c r="E14" s="23">
        <v>10805</v>
      </c>
      <c r="F14" s="23">
        <v>4680.3</v>
      </c>
      <c r="G14" s="21"/>
      <c r="H14" s="20">
        <f t="shared" si="0"/>
        <v>82.17854915501741</v>
      </c>
    </row>
    <row r="15" spans="1:8" ht="18">
      <c r="A15" s="3" t="s">
        <v>14</v>
      </c>
      <c r="B15" s="21">
        <f>B13-B14</f>
        <v>31858.7</v>
      </c>
      <c r="C15" s="21">
        <f>C13-C14</f>
        <v>19063.8</v>
      </c>
      <c r="D15" s="21"/>
      <c r="E15" s="21">
        <f>E13-E14</f>
        <v>25020.14</v>
      </c>
      <c r="F15" s="21">
        <f>F13-F14</f>
        <v>18474.7</v>
      </c>
      <c r="G15" s="21"/>
      <c r="H15" s="20">
        <f t="shared" si="0"/>
        <v>78.53471736134871</v>
      </c>
    </row>
    <row r="16" spans="1:8" ht="18">
      <c r="A16" s="4" t="s">
        <v>5</v>
      </c>
      <c r="B16" s="22">
        <v>2266188.3</v>
      </c>
      <c r="C16" s="22">
        <v>1323151.3</v>
      </c>
      <c r="D16" s="22">
        <f>B16*100/B45</f>
        <v>22.860144114978212</v>
      </c>
      <c r="E16" s="22">
        <v>1646406.051</v>
      </c>
      <c r="F16" s="22">
        <v>899861.3</v>
      </c>
      <c r="G16" s="22">
        <f>E16*100/E45</f>
        <v>21.057014825470993</v>
      </c>
      <c r="H16" s="18">
        <f t="shared" si="0"/>
        <v>72.65089361726915</v>
      </c>
    </row>
    <row r="17" spans="1:8" ht="18">
      <c r="A17" s="5" t="s">
        <v>18</v>
      </c>
      <c r="B17" s="21">
        <v>16994</v>
      </c>
      <c r="C17" s="21">
        <v>0</v>
      </c>
      <c r="D17" s="21"/>
      <c r="E17" s="21">
        <v>9150.3</v>
      </c>
      <c r="F17" s="21">
        <v>0</v>
      </c>
      <c r="G17" s="22"/>
      <c r="H17" s="20">
        <f t="shared" si="0"/>
        <v>53.844297987525</v>
      </c>
    </row>
    <row r="18" spans="1:10" ht="18">
      <c r="A18" s="4" t="s">
        <v>6</v>
      </c>
      <c r="B18" s="22">
        <v>1486438.1</v>
      </c>
      <c r="C18" s="22">
        <v>610263.73</v>
      </c>
      <c r="D18" s="22">
        <f>B18*100/B45</f>
        <v>14.99442441918635</v>
      </c>
      <c r="E18" s="22">
        <v>1106329.74</v>
      </c>
      <c r="F18" s="22">
        <f>F21+F25+F27</f>
        <v>468989.234</v>
      </c>
      <c r="G18" s="22">
        <f>E18*100/E45</f>
        <v>14.149608915060693</v>
      </c>
      <c r="H18" s="18">
        <f t="shared" si="0"/>
        <v>74.42824157965272</v>
      </c>
      <c r="J18" s="16">
        <f>F21+F25+F27</f>
        <v>468989.234</v>
      </c>
    </row>
    <row r="19" spans="1:8" ht="18">
      <c r="A19" s="3" t="s">
        <v>1</v>
      </c>
      <c r="B19" s="21">
        <v>51239.8</v>
      </c>
      <c r="C19" s="21">
        <v>0</v>
      </c>
      <c r="D19" s="21"/>
      <c r="E19" s="21">
        <f>26458.553+9214.039</f>
        <v>35672.592000000004</v>
      </c>
      <c r="F19" s="21">
        <v>0</v>
      </c>
      <c r="G19" s="21"/>
      <c r="H19" s="20">
        <f t="shared" si="0"/>
        <v>69.61891342276903</v>
      </c>
    </row>
    <row r="20" spans="1:8" ht="18">
      <c r="A20" s="3" t="s">
        <v>35</v>
      </c>
      <c r="B20" s="21">
        <v>1486.2</v>
      </c>
      <c r="C20" s="21">
        <v>0</v>
      </c>
      <c r="D20" s="21"/>
      <c r="E20" s="21">
        <v>884.1</v>
      </c>
      <c r="F20" s="21">
        <v>0</v>
      </c>
      <c r="G20" s="21"/>
      <c r="H20" s="20">
        <f>E20/B20*100</f>
        <v>59.48728300363343</v>
      </c>
    </row>
    <row r="21" spans="1:8" ht="18">
      <c r="A21" s="3" t="s">
        <v>19</v>
      </c>
      <c r="B21" s="21">
        <v>104075.1</v>
      </c>
      <c r="C21" s="21">
        <v>3419</v>
      </c>
      <c r="D21" s="21"/>
      <c r="E21" s="21">
        <v>85132.101</v>
      </c>
      <c r="F21" s="21">
        <f>F22</f>
        <v>2448.5</v>
      </c>
      <c r="G21" s="21"/>
      <c r="H21" s="20">
        <f t="shared" si="0"/>
        <v>81.79872130797857</v>
      </c>
    </row>
    <row r="22" spans="1:8" ht="18">
      <c r="A22" s="3" t="s">
        <v>29</v>
      </c>
      <c r="B22" s="21">
        <v>3419</v>
      </c>
      <c r="C22" s="21">
        <v>3419</v>
      </c>
      <c r="D22" s="21"/>
      <c r="E22" s="21">
        <v>2448.5</v>
      </c>
      <c r="F22" s="21">
        <v>2448.5</v>
      </c>
      <c r="G22" s="21"/>
      <c r="H22" s="20">
        <v>0</v>
      </c>
    </row>
    <row r="23" spans="1:8" ht="54" customHeight="1">
      <c r="A23" s="7" t="s">
        <v>40</v>
      </c>
      <c r="B23" s="21">
        <v>0</v>
      </c>
      <c r="C23" s="21">
        <v>0</v>
      </c>
      <c r="D23" s="21"/>
      <c r="E23" s="21">
        <v>0</v>
      </c>
      <c r="F23" s="21">
        <v>0</v>
      </c>
      <c r="G23" s="22"/>
      <c r="H23" s="20">
        <v>0</v>
      </c>
    </row>
    <row r="24" spans="1:8" ht="37.5" customHeight="1" hidden="1">
      <c r="A24" s="5" t="s">
        <v>27</v>
      </c>
      <c r="B24" s="21"/>
      <c r="C24" s="21"/>
      <c r="D24" s="21"/>
      <c r="E24" s="21"/>
      <c r="F24" s="21"/>
      <c r="G24" s="22"/>
      <c r="H24" s="20" t="e">
        <f t="shared" si="0"/>
        <v>#DIV/0!</v>
      </c>
    </row>
    <row r="25" spans="1:8" ht="21" customHeight="1">
      <c r="A25" s="5" t="s">
        <v>17</v>
      </c>
      <c r="B25" s="21">
        <v>643398.2</v>
      </c>
      <c r="C25" s="21">
        <v>506283.2</v>
      </c>
      <c r="D25" s="21"/>
      <c r="E25" s="21">
        <v>450032.136</v>
      </c>
      <c r="F25" s="21">
        <v>407084.6</v>
      </c>
      <c r="G25" s="22"/>
      <c r="H25" s="20">
        <f t="shared" si="0"/>
        <v>69.94612916231348</v>
      </c>
    </row>
    <row r="26" spans="1:8" ht="21.75" customHeight="1">
      <c r="A26" s="3" t="s">
        <v>29</v>
      </c>
      <c r="B26" s="21">
        <v>25000</v>
      </c>
      <c r="C26" s="21">
        <v>0</v>
      </c>
      <c r="D26" s="21"/>
      <c r="E26" s="21">
        <v>15000</v>
      </c>
      <c r="F26" s="21">
        <v>0</v>
      </c>
      <c r="G26" s="22"/>
      <c r="H26" s="20">
        <f t="shared" si="0"/>
        <v>60</v>
      </c>
    </row>
    <row r="27" spans="1:8" ht="18.75" customHeight="1">
      <c r="A27" s="7" t="s">
        <v>25</v>
      </c>
      <c r="B27" s="21">
        <v>585126.2</v>
      </c>
      <c r="C27" s="21">
        <v>100561.6</v>
      </c>
      <c r="D27" s="21"/>
      <c r="E27" s="21">
        <v>449896.494</v>
      </c>
      <c r="F27" s="21">
        <v>59456.134</v>
      </c>
      <c r="G27" s="22"/>
      <c r="H27" s="20">
        <f t="shared" si="0"/>
        <v>76.88879663908402</v>
      </c>
    </row>
    <row r="28" spans="1:8" ht="21" customHeight="1">
      <c r="A28" s="5" t="s">
        <v>20</v>
      </c>
      <c r="B28" s="21">
        <v>45000</v>
      </c>
      <c r="C28" s="21">
        <v>0</v>
      </c>
      <c r="D28" s="21"/>
      <c r="E28" s="21">
        <v>17463</v>
      </c>
      <c r="F28" s="21">
        <v>0</v>
      </c>
      <c r="G28" s="22"/>
      <c r="H28" s="20">
        <f t="shared" si="0"/>
        <v>38.806666666666665</v>
      </c>
    </row>
    <row r="29" spans="1:8" ht="19.5" customHeight="1">
      <c r="A29" s="5" t="s">
        <v>21</v>
      </c>
      <c r="B29" s="21">
        <v>214434.5</v>
      </c>
      <c r="C29" s="21">
        <v>41700</v>
      </c>
      <c r="D29" s="21"/>
      <c r="E29" s="21">
        <v>165330.8</v>
      </c>
      <c r="F29" s="21">
        <v>0</v>
      </c>
      <c r="G29" s="22"/>
      <c r="H29" s="20">
        <f t="shared" si="0"/>
        <v>77.10083965033611</v>
      </c>
    </row>
    <row r="30" spans="1:8" ht="36.75" customHeight="1">
      <c r="A30" s="5" t="s">
        <v>30</v>
      </c>
      <c r="B30" s="21">
        <v>153838.5</v>
      </c>
      <c r="C30" s="21">
        <v>0</v>
      </c>
      <c r="D30" s="21"/>
      <c r="E30" s="21">
        <v>121269</v>
      </c>
      <c r="F30" s="21">
        <v>0</v>
      </c>
      <c r="G30" s="22"/>
      <c r="H30" s="20">
        <f t="shared" si="0"/>
        <v>78.82877173139363</v>
      </c>
    </row>
    <row r="31" spans="1:8" s="11" customFormat="1" ht="21.75" customHeight="1" hidden="1">
      <c r="A31" s="24" t="s">
        <v>41</v>
      </c>
      <c r="B31" s="22">
        <v>0</v>
      </c>
      <c r="C31" s="22">
        <v>0</v>
      </c>
      <c r="D31" s="22">
        <f>B31*100/B44</f>
        <v>0</v>
      </c>
      <c r="E31" s="22">
        <v>0</v>
      </c>
      <c r="F31" s="22">
        <v>0</v>
      </c>
      <c r="G31" s="22">
        <f>E31*100/E44</f>
        <v>0</v>
      </c>
      <c r="H31" s="20" t="e">
        <f t="shared" si="0"/>
        <v>#DIV/0!</v>
      </c>
    </row>
    <row r="32" spans="1:8" ht="21.75" customHeight="1">
      <c r="A32" s="4" t="s">
        <v>15</v>
      </c>
      <c r="B32" s="22">
        <v>4970545.7</v>
      </c>
      <c r="C32" s="22">
        <v>3799878</v>
      </c>
      <c r="D32" s="22">
        <f>B32*100/B45</f>
        <v>50.140313155833205</v>
      </c>
      <c r="E32" s="22">
        <v>4219247.46</v>
      </c>
      <c r="F32" s="22">
        <v>3325113.4</v>
      </c>
      <c r="G32" s="22">
        <f>E32*100/E45</f>
        <v>53.962846081370984</v>
      </c>
      <c r="H32" s="18">
        <f t="shared" si="0"/>
        <v>84.88499482058882</v>
      </c>
    </row>
    <row r="33" spans="1:8" ht="36">
      <c r="A33" s="5" t="s">
        <v>22</v>
      </c>
      <c r="B33" s="21">
        <f>B32-B34</f>
        <v>4487920</v>
      </c>
      <c r="C33" s="21">
        <f>C32-C34</f>
        <v>3509619</v>
      </c>
      <c r="D33" s="21"/>
      <c r="E33" s="21">
        <f>E32-E34</f>
        <v>3903389.26</v>
      </c>
      <c r="F33" s="21">
        <f>F32-F34</f>
        <v>3124232.4499999997</v>
      </c>
      <c r="G33" s="21"/>
      <c r="H33" s="20">
        <f>E33/B33*100</f>
        <v>86.97546435765344</v>
      </c>
    </row>
    <row r="34" spans="1:8" ht="18">
      <c r="A34" s="3" t="s">
        <v>23</v>
      </c>
      <c r="B34" s="21">
        <v>482625.7</v>
      </c>
      <c r="C34" s="21">
        <v>290259</v>
      </c>
      <c r="D34" s="21"/>
      <c r="E34" s="26">
        <v>315858.2</v>
      </c>
      <c r="F34" s="21">
        <v>200880.95</v>
      </c>
      <c r="G34" s="21"/>
      <c r="H34" s="20">
        <f t="shared" si="0"/>
        <v>65.44578956321638</v>
      </c>
    </row>
    <row r="35" spans="1:8" ht="18">
      <c r="A35" s="4" t="s">
        <v>16</v>
      </c>
      <c r="B35" s="22">
        <v>245897.5</v>
      </c>
      <c r="C35" s="22">
        <v>2046.7</v>
      </c>
      <c r="D35" s="22">
        <f>B35*100/B45</f>
        <v>2.480487736836721</v>
      </c>
      <c r="E35" s="22">
        <v>202961.33</v>
      </c>
      <c r="F35" s="22">
        <f>F37</f>
        <v>2046.7</v>
      </c>
      <c r="G35" s="22">
        <f>E35*100/E45</f>
        <v>2.5958114841788267</v>
      </c>
      <c r="H35" s="18">
        <f t="shared" si="0"/>
        <v>82.53899693978181</v>
      </c>
    </row>
    <row r="36" spans="1:8" ht="36">
      <c r="A36" s="5" t="s">
        <v>22</v>
      </c>
      <c r="B36" s="21">
        <f>B35-B37-B38</f>
        <v>182793.8</v>
      </c>
      <c r="C36" s="21">
        <f>C35-C37-C38</f>
        <v>0</v>
      </c>
      <c r="D36" s="21"/>
      <c r="E36" s="21">
        <f>E35-E37-E38</f>
        <v>151241.386</v>
      </c>
      <c r="F36" s="21">
        <f>F35-F37-F38</f>
        <v>0</v>
      </c>
      <c r="G36" s="21"/>
      <c r="H36" s="20">
        <f t="shared" si="0"/>
        <v>82.7387942041798</v>
      </c>
    </row>
    <row r="37" spans="1:8" ht="18">
      <c r="A37" s="3" t="s">
        <v>23</v>
      </c>
      <c r="B37" s="27">
        <v>40871.5</v>
      </c>
      <c r="C37" s="27">
        <v>2046.7</v>
      </c>
      <c r="D37" s="21"/>
      <c r="E37" s="21">
        <v>34252.2</v>
      </c>
      <c r="F37" s="27">
        <v>2046.7</v>
      </c>
      <c r="G37" s="21"/>
      <c r="H37" s="20">
        <f t="shared" si="0"/>
        <v>83.8046071223224</v>
      </c>
    </row>
    <row r="38" spans="1:8" s="13" customFormat="1" ht="16.5" customHeight="1">
      <c r="A38" s="8" t="s">
        <v>34</v>
      </c>
      <c r="B38" s="21">
        <v>22232.2</v>
      </c>
      <c r="C38" s="21">
        <v>0</v>
      </c>
      <c r="D38" s="21"/>
      <c r="E38" s="21">
        <v>17467.744</v>
      </c>
      <c r="F38" s="21"/>
      <c r="G38" s="21"/>
      <c r="H38" s="20">
        <f t="shared" si="0"/>
        <v>78.56957026295193</v>
      </c>
    </row>
    <row r="39" spans="1:8" ht="0.75" customHeight="1" hidden="1">
      <c r="A39" s="4" t="s">
        <v>28</v>
      </c>
      <c r="B39" s="22"/>
      <c r="C39" s="22"/>
      <c r="D39" s="22"/>
      <c r="E39" s="22"/>
      <c r="F39" s="22"/>
      <c r="G39" s="22"/>
      <c r="H39" s="18"/>
    </row>
    <row r="40" spans="1:8" ht="20.25" customHeight="1">
      <c r="A40" s="4" t="s">
        <v>31</v>
      </c>
      <c r="B40" s="22">
        <v>196157.3</v>
      </c>
      <c r="C40" s="22">
        <v>133136.34</v>
      </c>
      <c r="D40" s="22">
        <f>B40*100/B45</f>
        <v>1.9787341357313584</v>
      </c>
      <c r="E40" s="22">
        <v>95999.815</v>
      </c>
      <c r="F40" s="22">
        <v>62347.5</v>
      </c>
      <c r="G40" s="22">
        <f>E40*100/E45</f>
        <v>1.2278073968870955</v>
      </c>
      <c r="H40" s="18">
        <f t="shared" si="0"/>
        <v>48.940220425138406</v>
      </c>
    </row>
    <row r="41" spans="1:8" ht="20.25" customHeight="1">
      <c r="A41" s="4" t="s">
        <v>32</v>
      </c>
      <c r="B41" s="22">
        <v>58480.9</v>
      </c>
      <c r="C41" s="22">
        <v>0</v>
      </c>
      <c r="D41" s="22">
        <f>B41/B45*100</f>
        <v>0.5899252952517801</v>
      </c>
      <c r="E41" s="22">
        <v>54888.332</v>
      </c>
      <c r="F41" s="22">
        <v>0</v>
      </c>
      <c r="G41" s="22">
        <f>E41/E45*100</f>
        <v>0.7020044781585743</v>
      </c>
      <c r="H41" s="18">
        <f t="shared" si="0"/>
        <v>93.85685240822217</v>
      </c>
    </row>
    <row r="42" spans="1:9" ht="36">
      <c r="A42" s="5" t="s">
        <v>22</v>
      </c>
      <c r="B42" s="21">
        <v>14424</v>
      </c>
      <c r="C42" s="21">
        <v>0</v>
      </c>
      <c r="D42" s="21"/>
      <c r="E42" s="23">
        <v>10021.8</v>
      </c>
      <c r="F42" s="21">
        <f>F41-F43</f>
        <v>0</v>
      </c>
      <c r="G42" s="22"/>
      <c r="H42" s="20">
        <f t="shared" si="0"/>
        <v>69.4800332778702</v>
      </c>
      <c r="I42" s="16"/>
    </row>
    <row r="43" spans="1:8" ht="18">
      <c r="A43" s="3" t="s">
        <v>23</v>
      </c>
      <c r="B43" s="21">
        <v>2700</v>
      </c>
      <c r="C43" s="21">
        <v>0</v>
      </c>
      <c r="D43" s="21"/>
      <c r="E43" s="21">
        <v>2253.2</v>
      </c>
      <c r="F43" s="21">
        <v>0</v>
      </c>
      <c r="G43" s="22"/>
      <c r="H43" s="20">
        <f t="shared" si="0"/>
        <v>83.45185185185184</v>
      </c>
    </row>
    <row r="44" spans="1:8" ht="18">
      <c r="A44" s="4" t="s">
        <v>33</v>
      </c>
      <c r="B44" s="22">
        <v>130000</v>
      </c>
      <c r="C44" s="22">
        <v>0</v>
      </c>
      <c r="D44" s="22">
        <f>B44/B45*100</f>
        <v>1.3113732583241948</v>
      </c>
      <c r="E44" s="22">
        <v>105403.506</v>
      </c>
      <c r="F44" s="22">
        <v>0</v>
      </c>
      <c r="G44" s="22">
        <f>E44/E45*100</f>
        <v>1.3480776429062218</v>
      </c>
      <c r="H44" s="18">
        <f>E44/B44*100</f>
        <v>81.07961999999999</v>
      </c>
    </row>
    <row r="45" spans="1:8" ht="21" customHeight="1">
      <c r="A45" s="9" t="s">
        <v>0</v>
      </c>
      <c r="B45" s="28">
        <f>B6+B13+B16+B18+B32+B35+B39+B40+B41+B44+B31-0.15</f>
        <v>9913272.150000002</v>
      </c>
      <c r="C45" s="28">
        <f>C6+C13+C16+C18+C32+C35+C39+C40+C41+C44+C31-0.07</f>
        <v>5918267.8</v>
      </c>
      <c r="D45" s="22">
        <f>D6+D13+D16+D18+D32+D35+D38+D40+D41+D44</f>
        <v>100.00000151312297</v>
      </c>
      <c r="E45" s="28">
        <f>E6+E13+E16+E18+E32+E35+E39+E40+E41+E44+E31</f>
        <v>7818800.835000001</v>
      </c>
      <c r="F45" s="28">
        <f>F6+F13+F16+F18+F32+F35+F39+F40+F41+F44</f>
        <v>4801773.434</v>
      </c>
      <c r="G45" s="22">
        <f>G6+G13+G16+G18+G32+G35+G38+G40+G41+G44</f>
        <v>99.99999999999999</v>
      </c>
      <c r="H45" s="18">
        <f aca="true" t="shared" si="1" ref="H45:H52">E45/B45*100</f>
        <v>78.87204867062991</v>
      </c>
    </row>
    <row r="46" spans="1:8" ht="18">
      <c r="A46" s="3" t="s">
        <v>26</v>
      </c>
      <c r="B46" s="23">
        <f>B7+B14+B19</f>
        <v>393838.6</v>
      </c>
      <c r="C46" s="23">
        <f>C7+C14+C19</f>
        <v>27572.6</v>
      </c>
      <c r="D46" s="23">
        <f>B46/B45*100</f>
        <v>3.9728416010449172</v>
      </c>
      <c r="E46" s="23">
        <f>E7+E14+E19</f>
        <v>281458.292</v>
      </c>
      <c r="F46" s="23">
        <f>F7+F14+F19</f>
        <v>23809.2</v>
      </c>
      <c r="G46" s="20">
        <f>E46/E45*100</f>
        <v>3.599762904051514</v>
      </c>
      <c r="H46" s="20">
        <f t="shared" si="1"/>
        <v>71.4653901369749</v>
      </c>
    </row>
    <row r="47" spans="1:8" ht="18">
      <c r="A47" s="3" t="s">
        <v>2</v>
      </c>
      <c r="B47" s="23">
        <f>B8+B20</f>
        <v>21185.4</v>
      </c>
      <c r="C47" s="23">
        <f>C8+C20</f>
        <v>0</v>
      </c>
      <c r="D47" s="23">
        <f>B47/B45*100</f>
        <v>0.2137074386684723</v>
      </c>
      <c r="E47" s="23">
        <f>E8+E20</f>
        <v>13334.2</v>
      </c>
      <c r="F47" s="23">
        <f>F8+F20</f>
        <v>0</v>
      </c>
      <c r="G47" s="20">
        <f>E47/E45*100</f>
        <v>0.17054021814075276</v>
      </c>
      <c r="H47" s="20">
        <f t="shared" si="1"/>
        <v>62.94051563812815</v>
      </c>
    </row>
    <row r="48" spans="1:8" ht="18">
      <c r="A48" s="10" t="s">
        <v>9</v>
      </c>
      <c r="B48" s="21">
        <f>B10</f>
        <v>1093.1</v>
      </c>
      <c r="C48" s="21">
        <f>C10</f>
        <v>0</v>
      </c>
      <c r="D48" s="21">
        <f>B48/B45*100</f>
        <v>0.01102663160518598</v>
      </c>
      <c r="E48" s="21">
        <f>E10</f>
        <v>397.4</v>
      </c>
      <c r="F48" s="21">
        <f>F10</f>
        <v>0</v>
      </c>
      <c r="G48" s="21">
        <f>E48/E45*100</f>
        <v>0.0050826208313311</v>
      </c>
      <c r="H48" s="20">
        <f t="shared" si="1"/>
        <v>36.35531973286982</v>
      </c>
    </row>
    <row r="49" spans="1:8" ht="18">
      <c r="A49" s="8" t="s">
        <v>10</v>
      </c>
      <c r="B49" s="21">
        <f>B11</f>
        <v>10945.2</v>
      </c>
      <c r="C49" s="21">
        <f>C11</f>
        <v>0</v>
      </c>
      <c r="D49" s="21">
        <f>B49/B45*100</f>
        <v>0.11040955836161521</v>
      </c>
      <c r="E49" s="21">
        <f>E11</f>
        <v>8040.7</v>
      </c>
      <c r="F49" s="21">
        <f>F11</f>
        <v>0</v>
      </c>
      <c r="G49" s="21">
        <f>E49/E45*100</f>
        <v>0.10283802042899842</v>
      </c>
      <c r="H49" s="21">
        <f t="shared" si="1"/>
        <v>73.46325329824946</v>
      </c>
    </row>
    <row r="50" spans="1:8" ht="36">
      <c r="A50" s="5" t="s">
        <v>24</v>
      </c>
      <c r="B50" s="21">
        <f>B33+B36+B42</f>
        <v>4685137.8</v>
      </c>
      <c r="C50" s="21">
        <f>C33+C36+C42</f>
        <v>3509619</v>
      </c>
      <c r="D50" s="21">
        <f>B50/B45*100</f>
        <v>47.26126478833731</v>
      </c>
      <c r="E50" s="21">
        <f>E33+E36+E42</f>
        <v>4064652.4459999995</v>
      </c>
      <c r="F50" s="21">
        <f>F33+F36+F42</f>
        <v>3124232.4499999997</v>
      </c>
      <c r="G50" s="21">
        <f>E50/E45*100</f>
        <v>51.9856245449434</v>
      </c>
      <c r="H50" s="21">
        <f t="shared" si="1"/>
        <v>86.75630514005371</v>
      </c>
    </row>
    <row r="51" spans="1:8" ht="18">
      <c r="A51" s="3" t="s">
        <v>23</v>
      </c>
      <c r="B51" s="21">
        <f>B34+B37</f>
        <v>523497.2</v>
      </c>
      <c r="C51" s="21">
        <f>C34+C37</f>
        <v>292305.7</v>
      </c>
      <c r="D51" s="21">
        <f>B51/B45*100</f>
        <v>5.280770991443021</v>
      </c>
      <c r="E51" s="21">
        <f>E34+E37</f>
        <v>350110.4</v>
      </c>
      <c r="F51" s="21">
        <f>F34+F37</f>
        <v>202927.65000000002</v>
      </c>
      <c r="G51" s="21">
        <f>E51/E45*100</f>
        <v>4.47780174208773</v>
      </c>
      <c r="H51" s="21">
        <f t="shared" si="1"/>
        <v>66.87913517015946</v>
      </c>
    </row>
    <row r="52" spans="1:8" ht="18.75" customHeight="1">
      <c r="A52" s="3" t="s">
        <v>14</v>
      </c>
      <c r="B52" s="21">
        <f>B45-B46-B47-B48-B49-B50-B51</f>
        <v>4277574.850000003</v>
      </c>
      <c r="C52" s="21">
        <f>C45-C46-C47-C48-C49-C50-C51</f>
        <v>2088770.5000000002</v>
      </c>
      <c r="D52" s="21">
        <f>B52/B45*100</f>
        <v>43.14997899053949</v>
      </c>
      <c r="E52" s="21">
        <f>E45-E46-E47-E48-E49-E50-E51</f>
        <v>3100807.3970000003</v>
      </c>
      <c r="F52" s="21">
        <f>F45-F46-F47-F48-F49-F50-F51</f>
        <v>1450804.1340000005</v>
      </c>
      <c r="G52" s="21">
        <f>E52/E45*100</f>
        <v>39.65834994951627</v>
      </c>
      <c r="H52" s="21">
        <f t="shared" si="1"/>
        <v>72.48984543192735</v>
      </c>
    </row>
    <row r="53" spans="1:8" ht="48.75" customHeight="1">
      <c r="A53" s="14"/>
      <c r="B53" s="17"/>
      <c r="C53" s="15"/>
      <c r="D53" s="15"/>
      <c r="E53" s="15"/>
      <c r="F53" s="15"/>
      <c r="G53" s="15"/>
      <c r="H53" s="15"/>
    </row>
    <row r="54" spans="1:8" ht="17.25" customHeight="1">
      <c r="A54" s="11"/>
      <c r="B54" s="11"/>
      <c r="C54" s="11" t="s">
        <v>38</v>
      </c>
      <c r="D54" s="11"/>
      <c r="E54" s="11"/>
      <c r="F54" s="11"/>
      <c r="G54" s="11"/>
      <c r="H54" s="11"/>
    </row>
    <row r="55" spans="1:8" ht="15.75" customHeight="1">
      <c r="A55" s="11"/>
      <c r="C55" s="11" t="s">
        <v>39</v>
      </c>
      <c r="D55" s="11"/>
      <c r="E55" s="11"/>
      <c r="F55" s="11"/>
      <c r="G55" s="11"/>
      <c r="H55" s="11"/>
    </row>
    <row r="56" ht="16.5" customHeight="1"/>
    <row r="57" ht="15.75" customHeight="1"/>
    <row r="58" ht="13.5" customHeight="1"/>
    <row r="59" spans="2:6" ht="18">
      <c r="B59" s="16"/>
      <c r="C59" s="16"/>
      <c r="E59" s="16"/>
      <c r="F59" s="1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budget4</cp:lastModifiedBy>
  <cp:lastPrinted>2023-11-10T07:04:26Z</cp:lastPrinted>
  <dcterms:created xsi:type="dcterms:W3CDTF">2004-01-13T07:20:06Z</dcterms:created>
  <dcterms:modified xsi:type="dcterms:W3CDTF">2023-11-10T07:13:45Z</dcterms:modified>
  <cp:category/>
  <cp:version/>
  <cp:contentType/>
  <cp:contentStatus/>
</cp:coreProperties>
</file>