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00" windowWidth="23256" windowHeight="10176"/>
  </bookViews>
  <sheets>
    <sheet name="январь" sheetId="4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45"/>
  <c r="D17"/>
  <c r="D25"/>
  <c r="E23"/>
  <c r="F23"/>
  <c r="F22"/>
  <c r="F21"/>
  <c r="E20"/>
  <c r="F19"/>
  <c r="E18"/>
  <c r="E17"/>
  <c r="F17"/>
  <c r="E16"/>
  <c r="F15"/>
  <c r="E14"/>
  <c r="F13"/>
  <c r="E12"/>
  <c r="F11"/>
  <c r="F9"/>
  <c r="E8"/>
  <c r="F7"/>
  <c r="AH20"/>
  <c r="AH17"/>
  <c r="AH13"/>
  <c r="AH12"/>
  <c r="AH11"/>
  <c r="AH10"/>
  <c r="AH9"/>
  <c r="AH8"/>
  <c r="AH7"/>
  <c r="AH6"/>
  <c r="E21" l="1"/>
  <c r="E24"/>
  <c r="E7"/>
  <c r="F8"/>
  <c r="E9"/>
  <c r="F10"/>
  <c r="E11"/>
  <c r="F12"/>
  <c r="E13"/>
  <c r="F14"/>
  <c r="E15"/>
  <c r="F16"/>
  <c r="F18"/>
  <c r="E19"/>
  <c r="F20"/>
  <c r="E22"/>
  <c r="F24"/>
  <c r="AH15"/>
  <c r="AH19"/>
  <c r="AH16"/>
  <c r="AH14"/>
  <c r="AH18"/>
  <c r="E25" l="1"/>
  <c r="F25"/>
</calcChain>
</file>

<file path=xl/sharedStrings.xml><?xml version="1.0" encoding="utf-8"?>
<sst xmlns="http://schemas.openxmlformats.org/spreadsheetml/2006/main" count="40" uniqueCount="39">
  <si>
    <t>Земельный налог</t>
  </si>
  <si>
    <t>Аренда земли</t>
  </si>
  <si>
    <t>Аренда имущества</t>
  </si>
  <si>
    <t>Продажа имущества</t>
  </si>
  <si>
    <t>Невыясненные поступления</t>
  </si>
  <si>
    <t>ВИДЫ ДОХОДОВ</t>
  </si>
  <si>
    <t>Сроки уплаты</t>
  </si>
  <si>
    <t>План</t>
  </si>
  <si>
    <t>Налог на доходы физических лиц</t>
  </si>
  <si>
    <t>Налог на имущество физических лиц</t>
  </si>
  <si>
    <t>ежемесячно в срок выдачи з/п</t>
  </si>
  <si>
    <t>Единый налог на вмененный доход</t>
  </si>
  <si>
    <t>ежекв.25 числа след.за отчет.мес.</t>
  </si>
  <si>
    <t>Доходы от выдачи патентов на осуществл. предприним.деятельности</t>
  </si>
  <si>
    <t>в зависимости от срока действия патента</t>
  </si>
  <si>
    <t>Единый сельхозналог</t>
  </si>
  <si>
    <t>Государственная пошлина</t>
  </si>
  <si>
    <t>при совершении сделки</t>
  </si>
  <si>
    <t>Плата за негативное возд.на окр.среду</t>
  </si>
  <si>
    <t>ежекв.20 числа след.за отчет.мес.</t>
  </si>
  <si>
    <t>ежемесячно (согласно договорам аренды)</t>
  </si>
  <si>
    <t>ежеквар. до 10 числа послед.месяца квартала, в 4-ом кв - не позднее 15 ноября</t>
  </si>
  <si>
    <t xml:space="preserve">Штрафы </t>
  </si>
  <si>
    <t>Продажа земельных участков</t>
  </si>
  <si>
    <t>Прочие налоги и сборы</t>
  </si>
  <si>
    <t>ИТОГО ДОХОДОВ</t>
  </si>
  <si>
    <t>%</t>
  </si>
  <si>
    <t>Отклонение  ( +,-), тыс.руб.</t>
  </si>
  <si>
    <t>Акцизы</t>
  </si>
  <si>
    <t>на</t>
  </si>
  <si>
    <t>тыс.руб.</t>
  </si>
  <si>
    <t>Факт нарастающим итогом с начала месяца</t>
  </si>
  <si>
    <t>Факт</t>
  </si>
  <si>
    <t>Факт (пред.день)</t>
  </si>
  <si>
    <t>Упрощенная система налогообложения</t>
  </si>
  <si>
    <t>Задолженность по отмененным налогам</t>
  </si>
  <si>
    <t xml:space="preserve">Сведения о выполнении плана поступлений налогов и сборов в бюджет городского округа Саранск     за январь 2023 года </t>
  </si>
  <si>
    <t>01.02.23, 30.04.23, 31.07.23, 31.10.23</t>
  </si>
  <si>
    <t>-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</si>
</sst>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[$-419]d\ mmm;@"/>
    <numFmt numFmtId="167" formatCode="_-* #,##0.0_р_._-;\-* #,##0.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Arial Cyr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7" fillId="0" borderId="5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right"/>
    </xf>
    <xf numFmtId="165" fontId="0" fillId="0" borderId="0" xfId="0" applyNumberFormat="1"/>
    <xf numFmtId="165" fontId="7" fillId="0" borderId="6" xfId="0" applyNumberFormat="1" applyFont="1" applyBorder="1"/>
    <xf numFmtId="1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14" fontId="9" fillId="3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right"/>
    </xf>
    <xf numFmtId="0" fontId="5" fillId="0" borderId="7" xfId="0" applyFont="1" applyFill="1" applyBorder="1" applyAlignment="1">
      <alignment horizontal="center" vertical="center" wrapText="1"/>
    </xf>
    <xf numFmtId="14" fontId="5" fillId="4" borderId="8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4" fontId="5" fillId="4" borderId="1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wrapText="1"/>
    </xf>
    <xf numFmtId="165" fontId="7" fillId="0" borderId="13" xfId="0" applyNumberFormat="1" applyFont="1" applyBorder="1"/>
    <xf numFmtId="165" fontId="7" fillId="0" borderId="2" xfId="0" applyNumberFormat="1" applyFont="1" applyBorder="1"/>
    <xf numFmtId="165" fontId="7" fillId="0" borderId="0" xfId="0" applyNumberFormat="1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8" fillId="0" borderId="0" xfId="0" applyFont="1"/>
    <xf numFmtId="0" fontId="5" fillId="2" borderId="5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165" fontId="7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/>
    </xf>
    <xf numFmtId="167" fontId="7" fillId="0" borderId="2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/>
    </xf>
    <xf numFmtId="2" fontId="2" fillId="5" borderId="9" xfId="0" applyNumberFormat="1" applyFont="1" applyFill="1" applyBorder="1" applyAlignment="1">
      <alignment horizontal="center" vertical="center" wrapText="1"/>
    </xf>
    <xf numFmtId="2" fontId="2" fillId="5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6;&#1086;&#1093;&#1086;&#1076;&#1086;&#1074;/&#1070;&#1085;&#1072;&#1077;&#1074;&#1072;/&#1056;&#1045;&#1045;&#1057;&#1058;&#1056;%20&#1044;&#1054;&#1061;&#1054;&#1044;&#1054;&#1042;%20&#1087;&#1086;%20&#1050;&#1041;&#1050;%20&#1085;&#1072;%202022%20&#1075;&#1086;&#1076;/&#1057;&#1074;&#1077;&#1076;&#1077;&#1085;&#1080;&#1103;%20%20%20&#1056;&#1045;&#1045;&#1057;&#1058;&#1056;%20&#1044;&#1054;&#1061;&#1054;&#1044;&#1054;&#1042;%20&#1055;&#1054;%20&#1050;&#1041;&#1050;%202022%20&#1043;&#1054;&#104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янв"/>
      <sheetName val="фев"/>
      <sheetName val="мар"/>
      <sheetName val="апр"/>
      <sheetName val="ма"/>
      <sheetName val="июн"/>
      <sheetName val="июл"/>
      <sheetName val="авг"/>
      <sheetName val="сен"/>
      <sheetName val="окт."/>
      <sheetName val="нояб"/>
      <sheetName val="дек "/>
      <sheetName val="дек (2)"/>
      <sheetName val="Лист1"/>
    </sheetNames>
    <sheetDataSet>
      <sheetData sheetId="0">
        <row r="598">
          <cell r="B598">
            <v>127305580.18999998</v>
          </cell>
        </row>
        <row r="674">
          <cell r="B67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5"/>
  <sheetViews>
    <sheetView tabSelected="1" zoomScaleNormal="100" workbookViewId="0">
      <selection activeCell="AL18" sqref="AL18"/>
    </sheetView>
  </sheetViews>
  <sheetFormatPr defaultRowHeight="14.4" outlineLevelCol="1"/>
  <cols>
    <col min="1" max="1" width="37" customWidth="1"/>
    <col min="2" max="2" width="19.6640625" customWidth="1"/>
    <col min="3" max="3" width="15.88671875" customWidth="1"/>
    <col min="4" max="4" width="14.33203125" customWidth="1"/>
    <col min="5" max="5" width="13.33203125" customWidth="1"/>
    <col min="6" max="6" width="14.33203125" customWidth="1"/>
    <col min="7" max="7" width="13.33203125" hidden="1" customWidth="1" outlineLevel="1"/>
    <col min="8" max="8" width="22.44140625" hidden="1" customWidth="1" outlineLevel="1"/>
    <col min="9" max="33" width="13.33203125" hidden="1" customWidth="1" outlineLevel="1"/>
    <col min="34" max="34" width="14.44140625" hidden="1" customWidth="1" collapsed="1"/>
    <col min="35" max="35" width="15.44140625" hidden="1" customWidth="1"/>
    <col min="36" max="36" width="16.33203125" customWidth="1"/>
    <col min="37" max="37" width="8.88671875" customWidth="1"/>
    <col min="38" max="38" width="10.6640625" customWidth="1"/>
  </cols>
  <sheetData>
    <row r="1" spans="1:37" ht="18">
      <c r="A1" s="34"/>
      <c r="B1" s="34"/>
      <c r="C1" s="34"/>
      <c r="D1" s="34"/>
      <c r="E1" s="34"/>
    </row>
    <row r="2" spans="1:37" ht="15" customHeight="1">
      <c r="A2" s="35" t="s">
        <v>36</v>
      </c>
      <c r="B2" s="35"/>
      <c r="C2" s="35"/>
      <c r="D2" s="35"/>
      <c r="E2" s="35"/>
      <c r="F2" s="3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7" ht="22.5" customHeight="1">
      <c r="A3" s="35"/>
      <c r="B3" s="35"/>
      <c r="C3" s="35"/>
      <c r="D3" s="35"/>
      <c r="E3" s="35"/>
      <c r="F3" s="3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7" ht="18.600000000000001" thickBot="1">
      <c r="A4" s="2"/>
      <c r="B4" s="3" t="s">
        <v>29</v>
      </c>
      <c r="C4" s="9">
        <v>44958.619201388887</v>
      </c>
      <c r="D4" s="2"/>
      <c r="AH4" s="10" t="s">
        <v>30</v>
      </c>
    </row>
    <row r="5" spans="1:37" ht="15" customHeight="1">
      <c r="A5" s="36" t="s">
        <v>5</v>
      </c>
      <c r="B5" s="38" t="s">
        <v>6</v>
      </c>
      <c r="C5" s="38" t="s">
        <v>7</v>
      </c>
      <c r="D5" s="40" t="s">
        <v>31</v>
      </c>
      <c r="E5" s="42" t="s">
        <v>26</v>
      </c>
      <c r="F5" s="44" t="s">
        <v>27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2" t="s">
        <v>32</v>
      </c>
      <c r="AI5" s="32" t="s">
        <v>33</v>
      </c>
    </row>
    <row r="6" spans="1:37" ht="43.5" customHeight="1" thickBot="1">
      <c r="A6" s="37"/>
      <c r="B6" s="39"/>
      <c r="C6" s="39"/>
      <c r="D6" s="41"/>
      <c r="E6" s="43"/>
      <c r="F6" s="45"/>
      <c r="G6" s="13">
        <v>42005</v>
      </c>
      <c r="H6" s="13">
        <v>42006</v>
      </c>
      <c r="I6" s="13">
        <v>42007</v>
      </c>
      <c r="J6" s="13">
        <v>42008</v>
      </c>
      <c r="K6" s="13">
        <v>42009</v>
      </c>
      <c r="L6" s="13">
        <v>42010</v>
      </c>
      <c r="M6" s="13">
        <v>42011</v>
      </c>
      <c r="N6" s="13">
        <v>42012</v>
      </c>
      <c r="O6" s="13">
        <v>42013</v>
      </c>
      <c r="P6" s="13">
        <v>42014</v>
      </c>
      <c r="Q6" s="13">
        <v>42015</v>
      </c>
      <c r="R6" s="13">
        <v>42016</v>
      </c>
      <c r="S6" s="13">
        <v>42017</v>
      </c>
      <c r="T6" s="13">
        <v>42018</v>
      </c>
      <c r="U6" s="13">
        <v>42019</v>
      </c>
      <c r="V6" s="13">
        <v>42020</v>
      </c>
      <c r="W6" s="13">
        <v>42023</v>
      </c>
      <c r="X6" s="13">
        <v>42024</v>
      </c>
      <c r="Y6" s="13">
        <v>42025</v>
      </c>
      <c r="Z6" s="13">
        <v>42026</v>
      </c>
      <c r="AA6" s="13">
        <v>42027</v>
      </c>
      <c r="AB6" s="13">
        <v>42030</v>
      </c>
      <c r="AC6" s="13">
        <v>42031</v>
      </c>
      <c r="AD6" s="13">
        <v>42032</v>
      </c>
      <c r="AE6" s="13">
        <v>42033</v>
      </c>
      <c r="AF6" s="13">
        <v>42034</v>
      </c>
      <c r="AG6" s="13">
        <v>42035</v>
      </c>
      <c r="AH6" s="14">
        <f ca="1">NOW()</f>
        <v>44965.453226620368</v>
      </c>
      <c r="AI6" s="33"/>
    </row>
    <row r="7" spans="1:37" ht="36">
      <c r="A7" s="1" t="s">
        <v>8</v>
      </c>
      <c r="B7" s="7" t="s">
        <v>10</v>
      </c>
      <c r="C7" s="25">
        <v>152299.4</v>
      </c>
      <c r="D7" s="26">
        <v>129682.49802000001</v>
      </c>
      <c r="E7" s="26">
        <f>D7/C7*100</f>
        <v>85.149710386252352</v>
      </c>
      <c r="F7" s="27">
        <f>D7-C7</f>
        <v>-22616.901979999981</v>
      </c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>
        <v>7066.2</v>
      </c>
      <c r="V7" s="17">
        <v>16370.3</v>
      </c>
      <c r="W7" s="17">
        <v>3636.2</v>
      </c>
      <c r="X7" s="17">
        <v>2890.3</v>
      </c>
      <c r="Y7" s="17">
        <v>2541.0197800000169</v>
      </c>
      <c r="Z7" s="17">
        <v>8118.8727500000023</v>
      </c>
      <c r="AA7" s="17">
        <v>5886.7222899999979</v>
      </c>
      <c r="AB7" s="17">
        <v>5281.1550399999978</v>
      </c>
      <c r="AC7" s="17"/>
      <c r="AD7" s="17">
        <v>2965.4752300000109</v>
      </c>
      <c r="AE7" s="17">
        <v>1256.3250600000028</v>
      </c>
      <c r="AF7" s="17">
        <v>1848.3932399999903</v>
      </c>
      <c r="AG7" s="17"/>
      <c r="AH7" s="5">
        <f>D7-AI7</f>
        <v>129682.49802000001</v>
      </c>
      <c r="AI7" s="15"/>
      <c r="AJ7" s="18"/>
      <c r="AK7" s="4"/>
    </row>
    <row r="8" spans="1:37" ht="36">
      <c r="A8" s="1" t="s">
        <v>9</v>
      </c>
      <c r="B8" s="6">
        <v>45261</v>
      </c>
      <c r="C8" s="25">
        <v>2446</v>
      </c>
      <c r="D8" s="26">
        <v>-2433.92173</v>
      </c>
      <c r="E8" s="26">
        <f>D8/C8*100</f>
        <v>-99.506203188879809</v>
      </c>
      <c r="F8" s="27">
        <f t="shared" ref="F8:F24" si="0">D8-C8</f>
        <v>-4879.92173</v>
      </c>
      <c r="G8" s="16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>
        <v>41.4</v>
      </c>
      <c r="V8" s="17">
        <v>65.900000000000006</v>
      </c>
      <c r="W8" s="17">
        <v>7.5</v>
      </c>
      <c r="X8" s="17">
        <v>58.8</v>
      </c>
      <c r="Y8" s="17">
        <v>125.05301000000009</v>
      </c>
      <c r="Z8" s="17">
        <v>21.555339999999944</v>
      </c>
      <c r="AA8" s="17">
        <v>47.492580000000032</v>
      </c>
      <c r="AB8" s="17">
        <v>18.523980000000051</v>
      </c>
      <c r="AC8" s="17"/>
      <c r="AD8" s="17">
        <v>31.119139999999902</v>
      </c>
      <c r="AE8" s="17">
        <v>-4.290749999999889</v>
      </c>
      <c r="AF8" s="17">
        <v>33.415859999999839</v>
      </c>
      <c r="AG8" s="17"/>
      <c r="AH8" s="5">
        <f t="shared" ref="AH8:AH20" si="1">D8-AI8</f>
        <v>-2433.92173</v>
      </c>
      <c r="AI8" s="15"/>
      <c r="AJ8" s="18"/>
      <c r="AK8" s="4"/>
    </row>
    <row r="9" spans="1:37" ht="29.4">
      <c r="A9" s="1" t="s">
        <v>0</v>
      </c>
      <c r="B9" s="7" t="s">
        <v>37</v>
      </c>
      <c r="C9" s="25">
        <v>12205.7</v>
      </c>
      <c r="D9" s="26">
        <v>2622.9057399999997</v>
      </c>
      <c r="E9" s="26">
        <f t="shared" ref="E9:E24" si="2">D9/C9*100</f>
        <v>21.489187346895299</v>
      </c>
      <c r="F9" s="27">
        <f t="shared" si="0"/>
        <v>-9582.7942600000006</v>
      </c>
      <c r="G9" s="16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>
        <v>0</v>
      </c>
      <c r="V9" s="17">
        <v>17.600000000000001</v>
      </c>
      <c r="W9" s="17">
        <v>0</v>
      </c>
      <c r="X9" s="17">
        <v>74</v>
      </c>
      <c r="Y9" s="17">
        <v>2319.1437299999998</v>
      </c>
      <c r="Z9" s="17">
        <v>1415.3841299999999</v>
      </c>
      <c r="AA9" s="17">
        <v>2949.6418900000003</v>
      </c>
      <c r="AB9" s="17">
        <v>9729.0239399999991</v>
      </c>
      <c r="AC9" s="17"/>
      <c r="AD9" s="17">
        <v>8756.1006500000003</v>
      </c>
      <c r="AE9" s="17">
        <v>6188.9563299999973</v>
      </c>
      <c r="AF9" s="17">
        <v>4457.8720200000025</v>
      </c>
      <c r="AG9" s="17"/>
      <c r="AH9" s="5">
        <f t="shared" si="1"/>
        <v>2622.9057399999997</v>
      </c>
      <c r="AI9" s="15"/>
    </row>
    <row r="10" spans="1:37" ht="36">
      <c r="A10" s="1" t="s">
        <v>11</v>
      </c>
      <c r="B10" s="19" t="s">
        <v>12</v>
      </c>
      <c r="C10" s="25">
        <v>0</v>
      </c>
      <c r="D10" s="26">
        <v>-2844.0988800000005</v>
      </c>
      <c r="E10" s="26" t="s">
        <v>38</v>
      </c>
      <c r="F10" s="27">
        <f t="shared" si="0"/>
        <v>-2844.0988800000005</v>
      </c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>
        <v>1827.9</v>
      </c>
      <c r="V10" s="17">
        <v>2102.1</v>
      </c>
      <c r="W10" s="17">
        <v>2779.9</v>
      </c>
      <c r="X10" s="17">
        <v>6059.5</v>
      </c>
      <c r="Y10" s="17">
        <v>6428.15164</v>
      </c>
      <c r="Z10" s="17">
        <v>5024.3965699999935</v>
      </c>
      <c r="AA10" s="17">
        <v>6293.2807700000012</v>
      </c>
      <c r="AB10" s="17">
        <v>9625.6104300000006</v>
      </c>
      <c r="AC10" s="17"/>
      <c r="AD10" s="17">
        <v>1646.177300000003</v>
      </c>
      <c r="AE10" s="17">
        <v>934.52128000000084</v>
      </c>
      <c r="AF10" s="17">
        <v>588.74024999999529</v>
      </c>
      <c r="AG10" s="17"/>
      <c r="AH10" s="5">
        <f t="shared" si="1"/>
        <v>-2844.0988800000005</v>
      </c>
      <c r="AI10" s="15"/>
    </row>
    <row r="11" spans="1:37" ht="47.25" customHeight="1">
      <c r="A11" s="1" t="s">
        <v>28</v>
      </c>
      <c r="B11" s="20"/>
      <c r="C11" s="25">
        <v>3204.6</v>
      </c>
      <c r="D11" s="26">
        <v>1761.5576800000001</v>
      </c>
      <c r="E11" s="26">
        <f>D11/C11*100</f>
        <v>54.969658615739881</v>
      </c>
      <c r="F11" s="27">
        <f t="shared" si="0"/>
        <v>-1443.0423199999998</v>
      </c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>
        <v>0</v>
      </c>
      <c r="V11" s="17">
        <v>0</v>
      </c>
      <c r="W11" s="17">
        <v>0</v>
      </c>
      <c r="X11" s="17">
        <v>0</v>
      </c>
      <c r="Y11" s="17">
        <v>8.550000000000002E-3</v>
      </c>
      <c r="Z11" s="17">
        <v>4.8170000000000004E-2</v>
      </c>
      <c r="AA11" s="17">
        <v>0.12825000000000003</v>
      </c>
      <c r="AB11" s="17">
        <v>0.8115</v>
      </c>
      <c r="AC11" s="17"/>
      <c r="AD11" s="17">
        <v>102.50170000000003</v>
      </c>
      <c r="AE11" s="17">
        <v>644.29712999999981</v>
      </c>
      <c r="AF11" s="17">
        <v>120.15198000000009</v>
      </c>
      <c r="AG11" s="17"/>
      <c r="AH11" s="5">
        <f t="shared" si="1"/>
        <v>1761.5576800000001</v>
      </c>
      <c r="AI11" s="15"/>
    </row>
    <row r="12" spans="1:37" ht="36">
      <c r="A12" s="1" t="s">
        <v>34</v>
      </c>
      <c r="B12" s="20"/>
      <c r="C12" s="25">
        <v>6573.7</v>
      </c>
      <c r="D12" s="26">
        <v>5072.8207600000005</v>
      </c>
      <c r="E12" s="26">
        <f>D12/C12*100</f>
        <v>77.168425087850082</v>
      </c>
      <c r="F12" s="27">
        <f t="shared" si="0"/>
        <v>-1500.8792399999993</v>
      </c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5">
        <f t="shared" si="1"/>
        <v>5072.8207600000005</v>
      </c>
      <c r="AI12" s="15"/>
    </row>
    <row r="13" spans="1:37" ht="54">
      <c r="A13" s="1" t="s">
        <v>13</v>
      </c>
      <c r="B13" s="19" t="s">
        <v>14</v>
      </c>
      <c r="C13" s="25">
        <v>3679</v>
      </c>
      <c r="D13" s="26">
        <v>3383.1333800000075</v>
      </c>
      <c r="E13" s="26">
        <f t="shared" si="2"/>
        <v>91.957960858929255</v>
      </c>
      <c r="F13" s="27">
        <f t="shared" si="0"/>
        <v>-295.86661999999251</v>
      </c>
      <c r="G13" s="16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>
        <v>155.6</v>
      </c>
      <c r="V13" s="17">
        <v>64.400000000000006</v>
      </c>
      <c r="W13" s="17">
        <v>155.1</v>
      </c>
      <c r="X13" s="17">
        <v>120.8</v>
      </c>
      <c r="Y13" s="17">
        <v>308.53999999999996</v>
      </c>
      <c r="Z13" s="17">
        <v>19.155339999999796</v>
      </c>
      <c r="AA13" s="17">
        <v>107.20000000000005</v>
      </c>
      <c r="AB13" s="17">
        <v>108.03999999999996</v>
      </c>
      <c r="AC13" s="17"/>
      <c r="AD13" s="17">
        <v>21.400000000000091</v>
      </c>
      <c r="AE13" s="17">
        <v>8.5999999999999091</v>
      </c>
      <c r="AF13" s="17">
        <v>10</v>
      </c>
      <c r="AG13" s="17"/>
      <c r="AH13" s="5">
        <f t="shared" si="1"/>
        <v>3383.1333800000075</v>
      </c>
      <c r="AI13" s="15"/>
    </row>
    <row r="14" spans="1:37" ht="28.2">
      <c r="A14" s="1" t="s">
        <v>15</v>
      </c>
      <c r="B14" s="19" t="s">
        <v>12</v>
      </c>
      <c r="C14" s="25">
        <v>25.1</v>
      </c>
      <c r="D14" s="26">
        <v>6.5530000000000005E-2</v>
      </c>
      <c r="E14" s="26">
        <f t="shared" si="2"/>
        <v>0.26107569721115537</v>
      </c>
      <c r="F14" s="27">
        <f t="shared" si="0"/>
        <v>-25.034470000000002</v>
      </c>
      <c r="G14" s="1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>
        <v>0</v>
      </c>
      <c r="V14" s="17">
        <v>0.4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4.3003999999999989</v>
      </c>
      <c r="AC14" s="17"/>
      <c r="AD14" s="17">
        <v>0</v>
      </c>
      <c r="AE14" s="17">
        <v>2.6841499999999998</v>
      </c>
      <c r="AF14" s="17">
        <v>0</v>
      </c>
      <c r="AG14" s="17"/>
      <c r="AH14" s="5">
        <f t="shared" si="1"/>
        <v>6.5530000000000005E-2</v>
      </c>
      <c r="AI14" s="15"/>
    </row>
    <row r="15" spans="1:37" ht="28.2">
      <c r="A15" s="1" t="s">
        <v>16</v>
      </c>
      <c r="B15" s="19" t="s">
        <v>17</v>
      </c>
      <c r="C15" s="25">
        <v>2872.5</v>
      </c>
      <c r="D15" s="26">
        <v>2330.7294999999999</v>
      </c>
      <c r="E15" s="26">
        <f t="shared" si="2"/>
        <v>81.13940818102698</v>
      </c>
      <c r="F15" s="27">
        <f t="shared" si="0"/>
        <v>-541.77050000000008</v>
      </c>
      <c r="G15" s="1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>
        <v>161.19999999999999</v>
      </c>
      <c r="V15" s="17">
        <v>161</v>
      </c>
      <c r="W15" s="17">
        <v>164.2</v>
      </c>
      <c r="X15" s="17">
        <v>200.4</v>
      </c>
      <c r="Y15" s="17">
        <v>268.57646999999986</v>
      </c>
      <c r="Z15" s="17">
        <v>290.52865999999972</v>
      </c>
      <c r="AA15" s="17">
        <v>209.17528000000016</v>
      </c>
      <c r="AB15" s="17">
        <v>147.33109000000013</v>
      </c>
      <c r="AC15" s="17"/>
      <c r="AD15" s="17">
        <v>270.92526999999973</v>
      </c>
      <c r="AE15" s="17">
        <v>221.23576000000003</v>
      </c>
      <c r="AF15" s="17">
        <v>340.91022999999996</v>
      </c>
      <c r="AG15" s="17"/>
      <c r="AH15" s="5">
        <f t="shared" si="1"/>
        <v>2330.7294999999999</v>
      </c>
      <c r="AI15" s="15"/>
    </row>
    <row r="16" spans="1:37" ht="37.5" customHeight="1">
      <c r="A16" s="1" t="s">
        <v>18</v>
      </c>
      <c r="B16" s="19" t="s">
        <v>19</v>
      </c>
      <c r="C16" s="25">
        <v>549.20000000000005</v>
      </c>
      <c r="D16" s="26">
        <v>148.84643</v>
      </c>
      <c r="E16" s="26">
        <f t="shared" si="2"/>
        <v>27.102408958485068</v>
      </c>
      <c r="F16" s="27">
        <f t="shared" si="0"/>
        <v>-400.35357000000005</v>
      </c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>
        <v>60.4</v>
      </c>
      <c r="V16" s="17">
        <v>92.3</v>
      </c>
      <c r="W16" s="17">
        <v>208.8</v>
      </c>
      <c r="X16" s="17">
        <v>290</v>
      </c>
      <c r="Y16" s="17">
        <v>663.21040999999991</v>
      </c>
      <c r="Z16" s="17">
        <v>191.58214000000021</v>
      </c>
      <c r="AA16" s="17">
        <v>81.187169999999924</v>
      </c>
      <c r="AB16" s="17">
        <v>53.206640000000107</v>
      </c>
      <c r="AC16" s="17"/>
      <c r="AD16" s="17">
        <v>19.77530999999999</v>
      </c>
      <c r="AE16" s="17">
        <v>10.961070000000063</v>
      </c>
      <c r="AF16" s="17">
        <v>8.840579999999818</v>
      </c>
      <c r="AG16" s="17"/>
      <c r="AH16" s="5">
        <f t="shared" si="1"/>
        <v>148.84643</v>
      </c>
      <c r="AI16" s="15"/>
    </row>
    <row r="17" spans="1:39" ht="36" hidden="1">
      <c r="A17" s="1" t="s">
        <v>35</v>
      </c>
      <c r="B17" s="7"/>
      <c r="C17" s="25">
        <v>0</v>
      </c>
      <c r="D17" s="26">
        <f>[1]январь!$B$674/1000</f>
        <v>0</v>
      </c>
      <c r="E17" s="28">
        <f>IF(C17&gt;0,D17/C17*100,0)</f>
        <v>0</v>
      </c>
      <c r="F17" s="27">
        <f t="shared" si="0"/>
        <v>0</v>
      </c>
      <c r="G17" s="16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>
        <v>484.3</v>
      </c>
      <c r="V17" s="17">
        <v>294.60000000000002</v>
      </c>
      <c r="W17" s="17">
        <v>188.2</v>
      </c>
      <c r="X17" s="17">
        <v>290.89999999999998</v>
      </c>
      <c r="Y17" s="17">
        <v>143.0926500000005</v>
      </c>
      <c r="Z17" s="17">
        <v>151.33215000000018</v>
      </c>
      <c r="AA17" s="17">
        <v>65.923579999999674</v>
      </c>
      <c r="AB17" s="17">
        <v>155.00604999999996</v>
      </c>
      <c r="AC17" s="17"/>
      <c r="AD17" s="17">
        <v>71.090210000000297</v>
      </c>
      <c r="AE17" s="17">
        <v>192.02321000000029</v>
      </c>
      <c r="AF17" s="17">
        <v>151.97348000000056</v>
      </c>
      <c r="AG17" s="17"/>
      <c r="AH17" s="5">
        <f t="shared" si="1"/>
        <v>0</v>
      </c>
      <c r="AI17" s="15"/>
    </row>
    <row r="18" spans="1:39" ht="42">
      <c r="A18" s="1" t="s">
        <v>2</v>
      </c>
      <c r="B18" s="19" t="s">
        <v>20</v>
      </c>
      <c r="C18" s="25">
        <v>4387.3</v>
      </c>
      <c r="D18" s="26">
        <v>4833.3996000000006</v>
      </c>
      <c r="E18" s="26">
        <f t="shared" si="2"/>
        <v>110.16797574818227</v>
      </c>
      <c r="F18" s="27">
        <f t="shared" si="0"/>
        <v>446.09960000000046</v>
      </c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>
        <v>176.9</v>
      </c>
      <c r="V18" s="17">
        <v>43.1</v>
      </c>
      <c r="W18" s="17">
        <v>151.80000000000001</v>
      </c>
      <c r="X18" s="17">
        <v>830.4</v>
      </c>
      <c r="Y18" s="17">
        <v>187.31817000000001</v>
      </c>
      <c r="Z18" s="17">
        <v>143.23933999999986</v>
      </c>
      <c r="AA18" s="17">
        <v>505.29774999999995</v>
      </c>
      <c r="AB18" s="17">
        <v>698.00099999999975</v>
      </c>
      <c r="AC18" s="17"/>
      <c r="AD18" s="17">
        <v>55.217000000000098</v>
      </c>
      <c r="AE18" s="17">
        <v>81.033999999999651</v>
      </c>
      <c r="AF18" s="17">
        <v>101.13825000000043</v>
      </c>
      <c r="AG18" s="17"/>
      <c r="AH18" s="5">
        <f t="shared" si="1"/>
        <v>4833.3996000000006</v>
      </c>
      <c r="AI18" s="15"/>
    </row>
    <row r="19" spans="1:39" ht="55.8">
      <c r="A19" s="1" t="s">
        <v>1</v>
      </c>
      <c r="B19" s="19" t="s">
        <v>21</v>
      </c>
      <c r="C19" s="25">
        <v>2500</v>
      </c>
      <c r="D19" s="26">
        <v>3818.6018999999997</v>
      </c>
      <c r="E19" s="26">
        <f t="shared" si="2"/>
        <v>152.74407600000001</v>
      </c>
      <c r="F19" s="27">
        <f t="shared" si="0"/>
        <v>1318.6018999999997</v>
      </c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>
        <v>121.4</v>
      </c>
      <c r="V19" s="17">
        <v>135.80000000000001</v>
      </c>
      <c r="W19" s="17">
        <v>25.6</v>
      </c>
      <c r="X19" s="17">
        <v>42.6</v>
      </c>
      <c r="Y19" s="17">
        <v>0</v>
      </c>
      <c r="Z19" s="17">
        <v>300.149</v>
      </c>
      <c r="AA19" s="17">
        <v>167.01199999999994</v>
      </c>
      <c r="AB19" s="17">
        <v>8.1230000000000473</v>
      </c>
      <c r="AC19" s="17"/>
      <c r="AD19" s="17">
        <v>17.320999999999913</v>
      </c>
      <c r="AE19" s="17">
        <v>9.8600000000001273</v>
      </c>
      <c r="AF19" s="17">
        <v>1.0380000000000109</v>
      </c>
      <c r="AG19" s="17"/>
      <c r="AH19" s="5">
        <f t="shared" si="1"/>
        <v>3818.6018999999997</v>
      </c>
      <c r="AI19" s="15"/>
      <c r="AK19" s="4"/>
    </row>
    <row r="20" spans="1:39" ht="18">
      <c r="A20" s="1" t="s">
        <v>22</v>
      </c>
      <c r="B20" s="7"/>
      <c r="C20" s="25">
        <v>1049.2</v>
      </c>
      <c r="D20" s="26">
        <v>865.85226999999986</v>
      </c>
      <c r="E20" s="26">
        <f t="shared" si="2"/>
        <v>82.524997140678593</v>
      </c>
      <c r="F20" s="27">
        <f t="shared" si="0"/>
        <v>-183.34773000000018</v>
      </c>
      <c r="G20" s="1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>
        <v>12.6</v>
      </c>
      <c r="V20" s="17">
        <v>-549.6</v>
      </c>
      <c r="W20" s="17">
        <v>2383.9</v>
      </c>
      <c r="X20" s="17">
        <v>-86.8</v>
      </c>
      <c r="Y20" s="17">
        <v>-2388.56</v>
      </c>
      <c r="Z20" s="17">
        <v>-115.97062</v>
      </c>
      <c r="AA20" s="17">
        <v>49.806250000000006</v>
      </c>
      <c r="AB20" s="17">
        <v>-8.0206400000000002</v>
      </c>
      <c r="AC20" s="17"/>
      <c r="AD20" s="17">
        <v>-48.099370000000008</v>
      </c>
      <c r="AE20" s="17">
        <v>5.3924000000000021</v>
      </c>
      <c r="AF20" s="17">
        <v>-56.006250000000009</v>
      </c>
      <c r="AG20" s="17"/>
      <c r="AH20" s="5">
        <f t="shared" si="1"/>
        <v>865.85226999999986</v>
      </c>
      <c r="AI20" s="15"/>
      <c r="AJ20" s="22"/>
      <c r="AK20" s="22"/>
      <c r="AL20" s="22"/>
      <c r="AM20" s="22"/>
    </row>
    <row r="21" spans="1:39" ht="18">
      <c r="A21" s="1" t="s">
        <v>3</v>
      </c>
      <c r="B21" s="21"/>
      <c r="C21" s="25">
        <v>1500</v>
      </c>
      <c r="D21" s="26">
        <v>3014.9254599999999</v>
      </c>
      <c r="E21" s="26">
        <f t="shared" si="2"/>
        <v>200.99503066666665</v>
      </c>
      <c r="F21" s="27">
        <f t="shared" si="0"/>
        <v>1514.9254599999999</v>
      </c>
    </row>
    <row r="22" spans="1:39" ht="18">
      <c r="A22" s="1" t="s">
        <v>23</v>
      </c>
      <c r="B22" s="21"/>
      <c r="C22" s="25">
        <v>2500</v>
      </c>
      <c r="D22" s="26">
        <v>1460.9732200000001</v>
      </c>
      <c r="E22" s="26">
        <f>D22/C22*100</f>
        <v>58.438928799999999</v>
      </c>
      <c r="F22" s="27">
        <f t="shared" si="0"/>
        <v>-1039.0267799999999</v>
      </c>
    </row>
    <row r="23" spans="1:39" ht="18">
      <c r="A23" s="1" t="s">
        <v>4</v>
      </c>
      <c r="B23" s="21"/>
      <c r="C23" s="25">
        <v>0</v>
      </c>
      <c r="D23" s="26">
        <v>-149.80986999999999</v>
      </c>
      <c r="E23" s="29">
        <f>IF(C23&gt;0,D23/C23*100,0)</f>
        <v>0</v>
      </c>
      <c r="F23" s="27">
        <f t="shared" si="0"/>
        <v>-149.80986999999999</v>
      </c>
    </row>
    <row r="24" spans="1:39" ht="18">
      <c r="A24" s="1" t="s">
        <v>24</v>
      </c>
      <c r="B24" s="21"/>
      <c r="C24" s="25">
        <v>4200</v>
      </c>
      <c r="D24" s="26">
        <v>1972.8</v>
      </c>
      <c r="E24" s="26">
        <f t="shared" si="2"/>
        <v>46.971428571428568</v>
      </c>
      <c r="F24" s="27">
        <f t="shared" si="0"/>
        <v>-2227.1999999999998</v>
      </c>
    </row>
    <row r="25" spans="1:39" ht="18">
      <c r="A25" s="23" t="s">
        <v>25</v>
      </c>
      <c r="B25" s="24"/>
      <c r="C25" s="30">
        <f>SUM(C7:C18)+C19+C20+C21+C22+C23+C24-0.1</f>
        <v>199991.60000000003</v>
      </c>
      <c r="D25" s="30">
        <f>SUM(D7:D18)+D19+D20+D21+D22+D23+D24</f>
        <v>155541.27901000003</v>
      </c>
      <c r="E25" s="30">
        <f>D25/C25*100</f>
        <v>77.773906009052382</v>
      </c>
      <c r="F25" s="31">
        <f>D25-C25</f>
        <v>-44450.320990000007</v>
      </c>
    </row>
  </sheetData>
  <mergeCells count="9">
    <mergeCell ref="AI5:AI6"/>
    <mergeCell ref="A1:E1"/>
    <mergeCell ref="A2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dohod3</dc:creator>
  <cp:lastModifiedBy>dohod3</cp:lastModifiedBy>
  <cp:lastPrinted>2021-02-19T07:02:33Z</cp:lastPrinted>
  <dcterms:created xsi:type="dcterms:W3CDTF">2011-01-17T08:47:38Z</dcterms:created>
  <dcterms:modified xsi:type="dcterms:W3CDTF">2023-02-08T07:54:00Z</dcterms:modified>
</cp:coreProperties>
</file>