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35" windowWidth="14220" windowHeight="8325" activeTab="1"/>
  </bookViews>
  <sheets>
    <sheet name="Лист1" sheetId="1" r:id="rId1"/>
    <sheet name="Лист2" sheetId="2" r:id="rId2"/>
  </sheets>
  <definedNames>
    <definedName name="_xlnm.Print_Titles" localSheetId="0">'Лист1'!$4:$5</definedName>
    <definedName name="_xlnm.Print_Area" localSheetId="0">'Лист1'!$A$1:$H$54</definedName>
  </definedNames>
  <calcPr fullCalcOnLoad="1"/>
</workbook>
</file>

<file path=xl/sharedStrings.xml><?xml version="1.0" encoding="utf-8"?>
<sst xmlns="http://schemas.openxmlformats.org/spreadsheetml/2006/main" count="57" uniqueCount="42">
  <si>
    <t>Итого расходов:</t>
  </si>
  <si>
    <t>в т.ч. оплата труда с начислениями</t>
  </si>
  <si>
    <t>оплата коммунальных услуг</t>
  </si>
  <si>
    <t>Удельный вес в общих расходах</t>
  </si>
  <si>
    <t>капремонт</t>
  </si>
  <si>
    <t>3.Национальная экономика</t>
  </si>
  <si>
    <t>4.Жилищно-коммунальное хозяйство</t>
  </si>
  <si>
    <t xml:space="preserve">                                                                                                                                 СВЕДЕНИЯ</t>
  </si>
  <si>
    <t>тыс.руб.</t>
  </si>
  <si>
    <t>расходы на уплату налогов</t>
  </si>
  <si>
    <t>приобретение оборудования и инвентаря</t>
  </si>
  <si>
    <t xml:space="preserve"> </t>
  </si>
  <si>
    <t>% исполнения                                           к годовому плану</t>
  </si>
  <si>
    <t>в том числе:            субвенции</t>
  </si>
  <si>
    <t>прочие расходы</t>
  </si>
  <si>
    <t>7.Образование</t>
  </si>
  <si>
    <t xml:space="preserve">8.Культура </t>
  </si>
  <si>
    <t>Коммунальное хозяйство</t>
  </si>
  <si>
    <t>в т.ч. субсидии юридическим лицам</t>
  </si>
  <si>
    <t>Жилищное хозяйство</t>
  </si>
  <si>
    <t>из них: озеленение</t>
  </si>
  <si>
    <t>освещение</t>
  </si>
  <si>
    <t>в т.ч. Субсидии на финансовое обеспечение выполнения муниципального задания</t>
  </si>
  <si>
    <t>Субсидии учреждениям на иные цели</t>
  </si>
  <si>
    <t>Субсидии на финансовое обеспечение выполнения муниципального задания</t>
  </si>
  <si>
    <t>Благоустройство</t>
  </si>
  <si>
    <t>в т.ч.: оплата труда с начислениями</t>
  </si>
  <si>
    <t>из них: субсидии юридическим лицам</t>
  </si>
  <si>
    <t>Другие вопросы в области жилищно-коммунального хозяйства</t>
  </si>
  <si>
    <t>9.Социальная политика</t>
  </si>
  <si>
    <t>10.Физическая культура и спорт</t>
  </si>
  <si>
    <t>12.Обслуживание муниципального долга</t>
  </si>
  <si>
    <t>Другие вопросы в области культуры</t>
  </si>
  <si>
    <t>оплата коммунальных услуг (0505)</t>
  </si>
  <si>
    <t>2.Национальная безопасность и правоохранительная деятельность (ЗАГС)</t>
  </si>
  <si>
    <t>1.Общегосударственные вопросы</t>
  </si>
  <si>
    <t>Директор Департамента финансов</t>
  </si>
  <si>
    <t>Администрации городского округа Саранск                                            Е.В. Орешина</t>
  </si>
  <si>
    <t xml:space="preserve">по переселению граждан из жилищного фонда, признанного непригодным для проживания, и (или)  жилищного фонда с высоким уровнем  износа </t>
  </si>
  <si>
    <t>План на 2023 год</t>
  </si>
  <si>
    <t xml:space="preserve">                                                                              О  РАСХОДАХ  БЮДЖЕТА ГОРОДСКОГО ОКРУГА САРАНСК на 01.10.2023 года.</t>
  </si>
  <si>
    <t>Фактически исполнено                      на 01.10.2023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</si>
</sst>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"/>
    <numFmt numFmtId="176" formatCode="0.0000"/>
    <numFmt numFmtId="177" formatCode="0.000"/>
    <numFmt numFmtId="178" formatCode="0.000000"/>
    <numFmt numFmtId="179" formatCode="0.0000000"/>
    <numFmt numFmtId="180" formatCode="0.00000000"/>
    <numFmt numFmtId="181" formatCode="0.0000000000"/>
    <numFmt numFmtId="182" formatCode="0.000000000"/>
    <numFmt numFmtId="183" formatCode="0.00000000000"/>
    <numFmt numFmtId="184" formatCode="0.000000000000"/>
    <numFmt numFmtId="185" formatCode="0.0000000000000"/>
    <numFmt numFmtId="186" formatCode="[$-FC19]d\ mmmm\ yyyy\ &quot;г.&quot;"/>
    <numFmt numFmtId="187" formatCode="#,##0.0"/>
    <numFmt numFmtId="188" formatCode="#,##0.000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#,##0.0000"/>
  </numFmts>
  <fonts count="50">
    <font>
      <sz val="10"/>
      <name val="Arial Cyr"/>
      <family val="0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20" borderId="0">
      <alignment/>
      <protection/>
    </xf>
    <xf numFmtId="0" fontId="29" fillId="0" borderId="0">
      <alignment horizontal="left" vertical="top"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wrapText="1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0" borderId="3">
      <alignment/>
      <protection/>
    </xf>
    <xf numFmtId="0" fontId="29" fillId="0" borderId="2">
      <alignment horizontal="center" vertical="center" shrinkToFit="1"/>
      <protection/>
    </xf>
    <xf numFmtId="0" fontId="29" fillId="20" borderId="4">
      <alignment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0" fontId="29" fillId="20" borderId="5">
      <alignment/>
      <protection/>
    </xf>
    <xf numFmtId="0" fontId="29" fillId="0" borderId="4">
      <alignment/>
      <protection/>
    </xf>
    <xf numFmtId="0" fontId="29" fillId="0" borderId="0">
      <alignment horizontal="left" wrapText="1"/>
      <protection/>
    </xf>
    <xf numFmtId="49" fontId="29" fillId="0" borderId="2">
      <alignment horizontal="left" vertical="top" wrapText="1"/>
      <protection/>
    </xf>
    <xf numFmtId="4" fontId="29" fillId="22" borderId="2">
      <alignment horizontal="right" vertical="top" shrinkToFit="1"/>
      <protection/>
    </xf>
    <xf numFmtId="0" fontId="29" fillId="20" borderId="5">
      <alignment horizontal="center"/>
      <protection/>
    </xf>
    <xf numFmtId="0" fontId="29" fillId="20" borderId="0">
      <alignment horizontal="center"/>
      <protection/>
    </xf>
    <xf numFmtId="4" fontId="29" fillId="0" borderId="2">
      <alignment horizontal="right" vertical="top" shrinkToFit="1"/>
      <protection/>
    </xf>
    <xf numFmtId="49" fontId="31" fillId="0" borderId="2">
      <alignment horizontal="left" vertical="top" wrapText="1"/>
      <protection/>
    </xf>
    <xf numFmtId="0" fontId="29" fillId="20" borderId="0">
      <alignment horizontal="left"/>
      <protection/>
    </xf>
    <xf numFmtId="4" fontId="29" fillId="0" borderId="3">
      <alignment horizontal="right" shrinkToFit="1"/>
      <protection/>
    </xf>
    <xf numFmtId="4" fontId="29" fillId="0" borderId="0">
      <alignment horizontal="right" shrinkToFit="1"/>
      <protection/>
    </xf>
    <xf numFmtId="0" fontId="29" fillId="20" borderId="4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6" applyNumberFormat="0" applyAlignment="0" applyProtection="0"/>
    <xf numFmtId="0" fontId="33" fillId="30" borderId="7" applyNumberFormat="0" applyAlignment="0" applyProtection="0"/>
    <xf numFmtId="0" fontId="34" fillId="30" borderId="6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31" borderId="12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33" borderId="0">
      <alignment/>
      <protection/>
    </xf>
    <xf numFmtId="0" fontId="1" fillId="0" borderId="0">
      <alignment/>
      <protection/>
    </xf>
    <xf numFmtId="0" fontId="42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27" fillId="35" borderId="13" applyNumberFormat="0" applyFont="0" applyAlignment="0" applyProtection="0"/>
    <xf numFmtId="9" fontId="0" fillId="0" borderId="0" applyFon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6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7" borderId="0" xfId="0" applyFont="1" applyFill="1" applyAlignment="1">
      <alignment/>
    </xf>
    <xf numFmtId="0" fontId="3" fillId="37" borderId="15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2" fillId="37" borderId="15" xfId="0" applyFont="1" applyFill="1" applyBorder="1" applyAlignment="1">
      <alignment wrapText="1"/>
    </xf>
    <xf numFmtId="0" fontId="3" fillId="37" borderId="16" xfId="0" applyFont="1" applyFill="1" applyBorder="1" applyAlignment="1">
      <alignment wrapText="1"/>
    </xf>
    <xf numFmtId="0" fontId="2" fillId="37" borderId="16" xfId="0" applyFont="1" applyFill="1" applyBorder="1" applyAlignment="1">
      <alignment wrapText="1"/>
    </xf>
    <xf numFmtId="0" fontId="2" fillId="37" borderId="16" xfId="0" applyFont="1" applyFill="1" applyBorder="1" applyAlignment="1">
      <alignment/>
    </xf>
    <xf numFmtId="0" fontId="3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 horizontal="right"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187" fontId="2" fillId="37" borderId="0" xfId="0" applyNumberFormat="1" applyFont="1" applyFill="1" applyAlignment="1">
      <alignment/>
    </xf>
    <xf numFmtId="174" fontId="2" fillId="37" borderId="0" xfId="0" applyNumberFormat="1" applyFont="1" applyFill="1" applyBorder="1" applyAlignment="1">
      <alignment/>
    </xf>
    <xf numFmtId="187" fontId="3" fillId="37" borderId="15" xfId="0" applyNumberFormat="1" applyFont="1" applyFill="1" applyBorder="1" applyAlignment="1">
      <alignment horizontal="right"/>
    </xf>
    <xf numFmtId="187" fontId="3" fillId="37" borderId="18" xfId="0" applyNumberFormat="1" applyFont="1" applyFill="1" applyBorder="1" applyAlignment="1">
      <alignment horizontal="right"/>
    </xf>
    <xf numFmtId="187" fontId="2" fillId="37" borderId="15" xfId="0" applyNumberFormat="1" applyFont="1" applyFill="1" applyBorder="1" applyAlignment="1">
      <alignment horizontal="right"/>
    </xf>
    <xf numFmtId="187" fontId="2" fillId="37" borderId="16" xfId="0" applyNumberFormat="1" applyFont="1" applyFill="1" applyBorder="1" applyAlignment="1">
      <alignment horizontal="right"/>
    </xf>
    <xf numFmtId="187" fontId="3" fillId="37" borderId="16" xfId="0" applyNumberFormat="1" applyFont="1" applyFill="1" applyBorder="1" applyAlignment="1">
      <alignment horizontal="right"/>
    </xf>
    <xf numFmtId="187" fontId="2" fillId="0" borderId="16" xfId="0" applyNumberFormat="1" applyFont="1" applyFill="1" applyBorder="1" applyAlignment="1">
      <alignment horizontal="right"/>
    </xf>
    <xf numFmtId="187" fontId="47" fillId="37" borderId="2" xfId="51" applyNumberFormat="1" applyFont="1" applyFill="1" applyAlignment="1" applyProtection="1">
      <alignment horizontal="right" shrinkToFit="1"/>
      <protection locked="0"/>
    </xf>
    <xf numFmtId="187" fontId="47" fillId="37" borderId="16" xfId="84" applyNumberFormat="1" applyFont="1" applyFill="1" applyBorder="1" applyAlignment="1">
      <alignment horizontal="right" vertical="top" shrinkToFit="1"/>
      <protection/>
    </xf>
    <xf numFmtId="187" fontId="48" fillId="37" borderId="16" xfId="0" applyNumberFormat="1" applyFont="1" applyFill="1" applyBorder="1" applyAlignment="1">
      <alignment horizontal="right"/>
    </xf>
    <xf numFmtId="187" fontId="49" fillId="37" borderId="16" xfId="0" applyNumberFormat="1" applyFont="1" applyFill="1" applyBorder="1" applyAlignment="1">
      <alignment horizontal="right"/>
    </xf>
    <xf numFmtId="187" fontId="3" fillId="0" borderId="0" xfId="0" applyNumberFormat="1" applyFont="1" applyFill="1" applyAlignment="1">
      <alignment/>
    </xf>
    <xf numFmtId="0" fontId="3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vertical="center" wrapText="1"/>
    </xf>
    <xf numFmtId="0" fontId="3" fillId="37" borderId="20" xfId="0" applyFont="1" applyFill="1" applyBorder="1" applyAlignment="1">
      <alignment horizontal="center" vertical="center" wrapText="1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Плохой" xfId="86"/>
    <cellStyle name="Пояснение" xfId="87"/>
    <cellStyle name="Примечание" xfId="88"/>
    <cellStyle name="Примечание 2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62.125" style="1" customWidth="1"/>
    <col min="2" max="2" width="20.125" style="1" customWidth="1"/>
    <col min="3" max="3" width="19.375" style="1" customWidth="1"/>
    <col min="4" max="4" width="18.625" style="1" customWidth="1"/>
    <col min="5" max="5" width="20.125" style="1" customWidth="1"/>
    <col min="6" max="6" width="18.25390625" style="1" customWidth="1"/>
    <col min="7" max="7" width="16.00390625" style="1" customWidth="1"/>
    <col min="8" max="8" width="22.75390625" style="1" customWidth="1"/>
    <col min="9" max="9" width="12.25390625" style="1" customWidth="1"/>
    <col min="10" max="10" width="11.75390625" style="1" bestFit="1" customWidth="1"/>
    <col min="11" max="16384" width="9.125" style="1" customWidth="1"/>
  </cols>
  <sheetData>
    <row r="1" ht="18.75">
      <c r="A1" s="11" t="s">
        <v>7</v>
      </c>
    </row>
    <row r="2" spans="1:8" ht="18.75">
      <c r="A2" s="11" t="s">
        <v>40</v>
      </c>
      <c r="E2" s="11"/>
      <c r="F2" s="11"/>
      <c r="G2" s="11"/>
      <c r="H2" s="12" t="s">
        <v>8</v>
      </c>
    </row>
    <row r="3" spans="1:8" ht="7.5" customHeight="1" thickBot="1">
      <c r="A3" s="11"/>
      <c r="E3" s="11"/>
      <c r="F3" s="11"/>
      <c r="G3" s="11"/>
      <c r="H3" s="12"/>
    </row>
    <row r="4" spans="1:8" ht="12.75" customHeight="1">
      <c r="A4" s="29" t="s">
        <v>11</v>
      </c>
      <c r="B4" s="29" t="s">
        <v>39</v>
      </c>
      <c r="C4" s="29" t="s">
        <v>13</v>
      </c>
      <c r="D4" s="29" t="s">
        <v>3</v>
      </c>
      <c r="E4" s="29" t="s">
        <v>41</v>
      </c>
      <c r="F4" s="29" t="s">
        <v>13</v>
      </c>
      <c r="G4" s="29" t="s">
        <v>3</v>
      </c>
      <c r="H4" s="29" t="s">
        <v>12</v>
      </c>
    </row>
    <row r="5" spans="1:8" ht="63" customHeight="1" thickBot="1">
      <c r="A5" s="31"/>
      <c r="B5" s="32"/>
      <c r="C5" s="30"/>
      <c r="D5" s="30"/>
      <c r="E5" s="30"/>
      <c r="F5" s="30"/>
      <c r="G5" s="30"/>
      <c r="H5" s="30"/>
    </row>
    <row r="6" spans="1:8" ht="18.75">
      <c r="A6" s="2" t="s">
        <v>35</v>
      </c>
      <c r="B6" s="18">
        <v>502674.5</v>
      </c>
      <c r="C6" s="18">
        <v>26047.7</v>
      </c>
      <c r="D6" s="18" t="e">
        <f>B6*100/B42</f>
        <v>#REF!</v>
      </c>
      <c r="E6" s="18">
        <v>322188.3</v>
      </c>
      <c r="F6" s="18">
        <v>18410.666</v>
      </c>
      <c r="G6" s="18" t="e">
        <f>E6*100/E42</f>
        <v>#REF!</v>
      </c>
      <c r="H6" s="19">
        <f>E6/B6*100</f>
        <v>64.09481682480413</v>
      </c>
    </row>
    <row r="7" spans="1:8" ht="18.75">
      <c r="A7" s="3" t="s">
        <v>1</v>
      </c>
      <c r="B7" s="20">
        <v>329486.6</v>
      </c>
      <c r="C7" s="20">
        <v>22894.3</v>
      </c>
      <c r="D7" s="20"/>
      <c r="E7" s="24">
        <v>215828.733</v>
      </c>
      <c r="F7" s="20">
        <v>17483.916</v>
      </c>
      <c r="G7" s="20"/>
      <c r="H7" s="20">
        <f>E7/B7*100</f>
        <v>65.50455557221447</v>
      </c>
    </row>
    <row r="8" spans="1:8" ht="16.5" customHeight="1">
      <c r="A8" s="3" t="s">
        <v>2</v>
      </c>
      <c r="B8" s="20">
        <v>19688.2</v>
      </c>
      <c r="C8" s="20">
        <v>0</v>
      </c>
      <c r="D8" s="20"/>
      <c r="E8" s="24">
        <v>11924.1</v>
      </c>
      <c r="F8" s="20"/>
      <c r="G8" s="20"/>
      <c r="H8" s="20">
        <f aca="true" t="shared" si="0" ref="H8:H40">E8/B8*100</f>
        <v>60.564703731168926</v>
      </c>
    </row>
    <row r="9" spans="1:8" ht="0.75" customHeight="1">
      <c r="A9" s="3" t="s">
        <v>4</v>
      </c>
      <c r="B9" s="20"/>
      <c r="C9" s="20"/>
      <c r="D9" s="20"/>
      <c r="E9" s="20"/>
      <c r="F9" s="20"/>
      <c r="G9" s="20"/>
      <c r="H9" s="20"/>
    </row>
    <row r="10" spans="1:8" ht="18" customHeight="1">
      <c r="A10" s="3" t="s">
        <v>9</v>
      </c>
      <c r="B10" s="24">
        <v>1093.1</v>
      </c>
      <c r="C10" s="20">
        <v>0</v>
      </c>
      <c r="D10" s="20"/>
      <c r="E10" s="24">
        <v>251.046</v>
      </c>
      <c r="F10" s="20"/>
      <c r="G10" s="20"/>
      <c r="H10" s="20">
        <f>E10/B10*100</f>
        <v>22.966425761595463</v>
      </c>
    </row>
    <row r="11" spans="1:8" ht="18.75">
      <c r="A11" s="3" t="s">
        <v>10</v>
      </c>
      <c r="B11" s="20">
        <v>11361.5</v>
      </c>
      <c r="C11" s="20">
        <v>0</v>
      </c>
      <c r="D11" s="20"/>
      <c r="E11" s="24">
        <v>6048.512</v>
      </c>
      <c r="F11" s="20"/>
      <c r="G11" s="20"/>
      <c r="H11" s="20">
        <f t="shared" si="0"/>
        <v>53.23691413985829</v>
      </c>
    </row>
    <row r="12" spans="1:8" ht="18.75">
      <c r="A12" s="3" t="s">
        <v>14</v>
      </c>
      <c r="B12" s="20">
        <f>B6-B7-B8-B9-B10-B11</f>
        <v>141045.1</v>
      </c>
      <c r="C12" s="21">
        <f>C6-C7-C8-C10-C11</f>
        <v>3153.4000000000015</v>
      </c>
      <c r="D12" s="20"/>
      <c r="E12" s="21">
        <f>E6-E7-E8-E10-E11</f>
        <v>88135.90899999997</v>
      </c>
      <c r="F12" s="20">
        <f>F6-F7-F8-F9-F10-F11</f>
        <v>926.75</v>
      </c>
      <c r="G12" s="20"/>
      <c r="H12" s="20">
        <f>E12/B12*100</f>
        <v>62.48774966305102</v>
      </c>
    </row>
    <row r="13" spans="1:8" ht="35.25" customHeight="1">
      <c r="A13" s="6" t="s">
        <v>34</v>
      </c>
      <c r="B13" s="22">
        <v>41611.6</v>
      </c>
      <c r="C13" s="22">
        <v>20348.8</v>
      </c>
      <c r="D13" s="18" t="e">
        <f>B13*100/B42</f>
        <v>#REF!</v>
      </c>
      <c r="E13" s="22">
        <v>29779.3</v>
      </c>
      <c r="F13" s="28">
        <v>19287.386</v>
      </c>
      <c r="G13" s="18" t="e">
        <f>E13*100/E42</f>
        <v>#REF!</v>
      </c>
      <c r="H13" s="18">
        <f t="shared" si="0"/>
        <v>71.5649001720674</v>
      </c>
    </row>
    <row r="14" spans="1:8" ht="21" customHeight="1">
      <c r="A14" s="3" t="s">
        <v>1</v>
      </c>
      <c r="B14" s="21">
        <v>13048.6</v>
      </c>
      <c r="C14" s="21">
        <v>4580.7</v>
      </c>
      <c r="D14" s="21"/>
      <c r="E14" s="23">
        <v>9960.4</v>
      </c>
      <c r="F14" s="23">
        <v>4327.2</v>
      </c>
      <c r="G14" s="21"/>
      <c r="H14" s="20">
        <f t="shared" si="0"/>
        <v>76.33309320540134</v>
      </c>
    </row>
    <row r="15" spans="1:8" ht="18.75">
      <c r="A15" s="3" t="s">
        <v>14</v>
      </c>
      <c r="B15" s="21">
        <f>B13-B14</f>
        <v>28563</v>
      </c>
      <c r="C15" s="21">
        <f>C13-C14</f>
        <v>15768.099999999999</v>
      </c>
      <c r="D15" s="21"/>
      <c r="E15" s="21">
        <f>E13-E14</f>
        <v>19818.9</v>
      </c>
      <c r="F15" s="21">
        <f>F13-F14</f>
        <v>14960.185999999998</v>
      </c>
      <c r="G15" s="21"/>
      <c r="H15" s="20">
        <f t="shared" si="0"/>
        <v>69.38661905262052</v>
      </c>
    </row>
    <row r="16" spans="1:8" ht="18.75">
      <c r="A16" s="4" t="s">
        <v>5</v>
      </c>
      <c r="B16" s="22">
        <v>2143888.8</v>
      </c>
      <c r="C16" s="22">
        <v>1190872.74</v>
      </c>
      <c r="D16" s="22" t="e">
        <f>B16*100/B42</f>
        <v>#REF!</v>
      </c>
      <c r="E16" s="22">
        <v>1385638.6</v>
      </c>
      <c r="F16" s="22">
        <v>734328.31</v>
      </c>
      <c r="G16" s="22" t="e">
        <f>E16*100/E42</f>
        <v>#REF!</v>
      </c>
      <c r="H16" s="18">
        <f t="shared" si="0"/>
        <v>64.63201822781109</v>
      </c>
    </row>
    <row r="17" spans="1:8" ht="18.75">
      <c r="A17" s="5" t="s">
        <v>18</v>
      </c>
      <c r="B17" s="21">
        <v>16994</v>
      </c>
      <c r="C17" s="21">
        <v>0</v>
      </c>
      <c r="D17" s="21"/>
      <c r="E17" s="21">
        <v>7605.2</v>
      </c>
      <c r="F17" s="21">
        <v>0</v>
      </c>
      <c r="G17" s="22"/>
      <c r="H17" s="20">
        <f t="shared" si="0"/>
        <v>44.752265505472515</v>
      </c>
    </row>
    <row r="18" spans="1:10" ht="18.75">
      <c r="A18" s="4" t="s">
        <v>6</v>
      </c>
      <c r="B18" s="22">
        <v>1558033.1</v>
      </c>
      <c r="C18" s="22">
        <v>682502.23</v>
      </c>
      <c r="D18" s="22" t="e">
        <f>B18*100/B42</f>
        <v>#REF!</v>
      </c>
      <c r="E18" s="22">
        <v>906920.649</v>
      </c>
      <c r="F18" s="22">
        <f>F21+F24+F26</f>
        <v>362329.49000000005</v>
      </c>
      <c r="G18" s="22" t="e">
        <f>E18*100/E42</f>
        <v>#REF!</v>
      </c>
      <c r="H18" s="18">
        <f t="shared" si="0"/>
        <v>58.20933130368026</v>
      </c>
      <c r="J18" s="16">
        <f>F21+F24+F26</f>
        <v>362329.49000000005</v>
      </c>
    </row>
    <row r="19" spans="1:8" ht="18.75">
      <c r="A19" s="3" t="s">
        <v>1</v>
      </c>
      <c r="B19" s="21">
        <v>51239.8</v>
      </c>
      <c r="C19" s="21">
        <v>0</v>
      </c>
      <c r="D19" s="21"/>
      <c r="E19" s="21">
        <v>32723</v>
      </c>
      <c r="F19" s="21">
        <v>0</v>
      </c>
      <c r="G19" s="21"/>
      <c r="H19" s="20">
        <f t="shared" si="0"/>
        <v>63.86246628597301</v>
      </c>
    </row>
    <row r="20" spans="1:8" ht="18.75">
      <c r="A20" s="3" t="s">
        <v>33</v>
      </c>
      <c r="B20" s="21">
        <v>1486.2</v>
      </c>
      <c r="C20" s="21">
        <v>0</v>
      </c>
      <c r="D20" s="21"/>
      <c r="E20" s="21">
        <v>845.821</v>
      </c>
      <c r="F20" s="21">
        <v>0</v>
      </c>
      <c r="G20" s="21"/>
      <c r="H20" s="20">
        <f>E20/B20*100</f>
        <v>56.911653882384606</v>
      </c>
    </row>
    <row r="21" spans="1:8" ht="18.75">
      <c r="A21" s="3" t="s">
        <v>19</v>
      </c>
      <c r="B21" s="21">
        <v>110217.1</v>
      </c>
      <c r="C21" s="21">
        <v>3298.9</v>
      </c>
      <c r="D21" s="21"/>
      <c r="E21" s="21">
        <v>78680.754</v>
      </c>
      <c r="F21" s="21">
        <v>0</v>
      </c>
      <c r="G21" s="21"/>
      <c r="H21" s="20">
        <f t="shared" si="0"/>
        <v>71.38706607232453</v>
      </c>
    </row>
    <row r="22" spans="1:8" ht="18.75">
      <c r="A22" s="3" t="s">
        <v>27</v>
      </c>
      <c r="B22" s="21">
        <v>0</v>
      </c>
      <c r="C22" s="21">
        <v>0</v>
      </c>
      <c r="D22" s="21"/>
      <c r="E22" s="21">
        <v>0</v>
      </c>
      <c r="F22" s="21">
        <v>0</v>
      </c>
      <c r="G22" s="21"/>
      <c r="H22" s="20">
        <v>0</v>
      </c>
    </row>
    <row r="23" spans="1:8" ht="54" customHeight="1">
      <c r="A23" s="7" t="s">
        <v>38</v>
      </c>
      <c r="B23" s="21">
        <v>0</v>
      </c>
      <c r="C23" s="21">
        <v>0</v>
      </c>
      <c r="D23" s="21"/>
      <c r="E23" s="21">
        <v>0</v>
      </c>
      <c r="F23" s="21">
        <v>0</v>
      </c>
      <c r="G23" s="22"/>
      <c r="H23" s="20">
        <v>0</v>
      </c>
    </row>
    <row r="24" spans="1:8" ht="37.5" customHeight="1">
      <c r="A24" s="5" t="s">
        <v>17</v>
      </c>
      <c r="B24" s="21">
        <v>711657</v>
      </c>
      <c r="C24" s="21">
        <v>578641.8</v>
      </c>
      <c r="D24" s="21"/>
      <c r="E24" s="21">
        <v>333385.4</v>
      </c>
      <c r="F24" s="21">
        <v>302873.356</v>
      </c>
      <c r="G24" s="22"/>
      <c r="H24" s="20">
        <f t="shared" si="0"/>
        <v>46.846359973976234</v>
      </c>
    </row>
    <row r="25" spans="1:8" ht="21" customHeight="1">
      <c r="A25" s="3" t="s">
        <v>27</v>
      </c>
      <c r="B25" s="21">
        <v>25000</v>
      </c>
      <c r="C25" s="21">
        <v>0</v>
      </c>
      <c r="D25" s="21"/>
      <c r="E25" s="21">
        <v>10000</v>
      </c>
      <c r="F25" s="21">
        <v>0</v>
      </c>
      <c r="G25" s="22"/>
      <c r="H25" s="20">
        <f t="shared" si="0"/>
        <v>40</v>
      </c>
    </row>
    <row r="26" spans="1:8" ht="21.75" customHeight="1">
      <c r="A26" s="7" t="s">
        <v>25</v>
      </c>
      <c r="B26" s="21">
        <v>584076.3</v>
      </c>
      <c r="C26" s="21">
        <v>100561.6</v>
      </c>
      <c r="D26" s="21"/>
      <c r="E26" s="21">
        <v>393403.737</v>
      </c>
      <c r="F26" s="21">
        <v>59456.134</v>
      </c>
      <c r="G26" s="22"/>
      <c r="H26" s="20">
        <f t="shared" si="0"/>
        <v>67.35485363812913</v>
      </c>
    </row>
    <row r="27" spans="1:8" ht="18.75" customHeight="1">
      <c r="A27" s="5" t="s">
        <v>20</v>
      </c>
      <c r="B27" s="21">
        <v>45000</v>
      </c>
      <c r="C27" s="21">
        <v>0</v>
      </c>
      <c r="D27" s="21"/>
      <c r="E27" s="21">
        <v>12996.919</v>
      </c>
      <c r="F27" s="21">
        <v>0</v>
      </c>
      <c r="G27" s="22"/>
      <c r="H27" s="20">
        <f t="shared" si="0"/>
        <v>28.88204222222222</v>
      </c>
    </row>
    <row r="28" spans="1:8" ht="21" customHeight="1">
      <c r="A28" s="5" t="s">
        <v>21</v>
      </c>
      <c r="B28" s="21">
        <v>214514.1</v>
      </c>
      <c r="C28" s="21">
        <v>41700</v>
      </c>
      <c r="D28" s="21"/>
      <c r="E28" s="21">
        <v>143585.6</v>
      </c>
      <c r="F28" s="21">
        <v>0</v>
      </c>
      <c r="G28" s="22"/>
      <c r="H28" s="20">
        <f t="shared" si="0"/>
        <v>66.93527371860405</v>
      </c>
    </row>
    <row r="29" spans="1:8" ht="19.5" customHeight="1">
      <c r="A29" s="5" t="s">
        <v>28</v>
      </c>
      <c r="B29" s="21">
        <v>152082.7</v>
      </c>
      <c r="C29" s="21">
        <v>0</v>
      </c>
      <c r="D29" s="21"/>
      <c r="E29" s="21">
        <v>101450.71</v>
      </c>
      <c r="F29" s="21">
        <v>0</v>
      </c>
      <c r="G29" s="22"/>
      <c r="H29" s="20">
        <f t="shared" si="0"/>
        <v>66.70759396039129</v>
      </c>
    </row>
    <row r="30" spans="1:8" ht="36.75" customHeight="1">
      <c r="A30" s="4" t="s">
        <v>15</v>
      </c>
      <c r="B30" s="22">
        <v>4954856.5</v>
      </c>
      <c r="C30" s="22">
        <v>3799878</v>
      </c>
      <c r="D30" s="22" t="e">
        <f>B30*100/B42</f>
        <v>#REF!</v>
      </c>
      <c r="E30" s="22">
        <v>3916866.96</v>
      </c>
      <c r="F30" s="22">
        <v>3121662.944</v>
      </c>
      <c r="G30" s="22" t="e">
        <f>E30*100/E42</f>
        <v>#REF!</v>
      </c>
      <c r="H30" s="18">
        <f t="shared" si="0"/>
        <v>79.0510675738036</v>
      </c>
    </row>
    <row r="31" spans="1:10" s="11" customFormat="1" ht="21.75" customHeight="1">
      <c r="A31" s="5" t="s">
        <v>22</v>
      </c>
      <c r="B31" s="21">
        <f>B30-B32</f>
        <v>4470467.4</v>
      </c>
      <c r="C31" s="21">
        <f>C30-C32</f>
        <v>3509619</v>
      </c>
      <c r="D31" s="21"/>
      <c r="E31" s="21">
        <f>E30-E32</f>
        <v>3653469.668</v>
      </c>
      <c r="F31" s="21">
        <f>F30-F32</f>
        <v>2942860.166</v>
      </c>
      <c r="G31" s="21"/>
      <c r="H31" s="20">
        <f>E31/B31*100</f>
        <v>81.72455676558562</v>
      </c>
      <c r="I31" s="1"/>
      <c r="J31" s="1"/>
    </row>
    <row r="32" spans="1:8" ht="21.75" customHeight="1">
      <c r="A32" s="3" t="s">
        <v>23</v>
      </c>
      <c r="B32" s="21">
        <v>484389.1</v>
      </c>
      <c r="C32" s="21">
        <v>290259</v>
      </c>
      <c r="D32" s="21"/>
      <c r="E32" s="25">
        <v>263397.292</v>
      </c>
      <c r="F32" s="21">
        <v>178802.778</v>
      </c>
      <c r="G32" s="21"/>
      <c r="H32" s="20">
        <f t="shared" si="0"/>
        <v>54.37721286461649</v>
      </c>
    </row>
    <row r="33" spans="1:8" ht="18.75">
      <c r="A33" s="4" t="s">
        <v>16</v>
      </c>
      <c r="B33" s="22">
        <v>264416.2</v>
      </c>
      <c r="C33" s="22">
        <v>2046.7</v>
      </c>
      <c r="D33" s="22" t="e">
        <f>B33*100/B42</f>
        <v>#REF!</v>
      </c>
      <c r="E33" s="22">
        <v>190537.385</v>
      </c>
      <c r="F33" s="22">
        <f>F35</f>
        <v>2046.7</v>
      </c>
      <c r="G33" s="22" t="e">
        <f>E33*100/E42</f>
        <v>#REF!</v>
      </c>
      <c r="H33" s="18">
        <f t="shared" si="0"/>
        <v>72.05964876584717</v>
      </c>
    </row>
    <row r="34" spans="1:8" ht="37.5">
      <c r="A34" s="5" t="s">
        <v>22</v>
      </c>
      <c r="B34" s="21">
        <f>B33-B35-B36</f>
        <v>200856.9</v>
      </c>
      <c r="C34" s="21">
        <f>C33-C35-C36</f>
        <v>0</v>
      </c>
      <c r="D34" s="21"/>
      <c r="E34" s="21">
        <f>E33-E35-E36</f>
        <v>140977.168</v>
      </c>
      <c r="F34" s="21">
        <f>F33-F35-F36</f>
        <v>0</v>
      </c>
      <c r="G34" s="21"/>
      <c r="H34" s="20">
        <f t="shared" si="0"/>
        <v>70.1878640962795</v>
      </c>
    </row>
    <row r="35" spans="1:8" ht="18.75">
      <c r="A35" s="3" t="s">
        <v>23</v>
      </c>
      <c r="B35" s="26">
        <v>41327.1</v>
      </c>
      <c r="C35" s="26">
        <v>2046.7</v>
      </c>
      <c r="D35" s="21"/>
      <c r="E35" s="21">
        <v>33612.732</v>
      </c>
      <c r="F35" s="26">
        <v>2046.7</v>
      </c>
      <c r="G35" s="21"/>
      <c r="H35" s="20">
        <f t="shared" si="0"/>
        <v>81.3333914066073</v>
      </c>
    </row>
    <row r="36" spans="1:10" ht="18.75">
      <c r="A36" s="8" t="s">
        <v>32</v>
      </c>
      <c r="B36" s="21">
        <v>22232.2</v>
      </c>
      <c r="C36" s="21">
        <v>0</v>
      </c>
      <c r="D36" s="21"/>
      <c r="E36" s="21">
        <v>15947.485</v>
      </c>
      <c r="F36" s="21"/>
      <c r="G36" s="21"/>
      <c r="H36" s="20">
        <f t="shared" si="0"/>
        <v>71.7314750676946</v>
      </c>
      <c r="I36" s="13"/>
      <c r="J36" s="13"/>
    </row>
    <row r="37" spans="1:8" ht="18.75">
      <c r="A37" s="4" t="s">
        <v>29</v>
      </c>
      <c r="B37" s="22">
        <v>194557.3</v>
      </c>
      <c r="C37" s="22">
        <v>133136.3</v>
      </c>
      <c r="D37" s="22" t="e">
        <f>B37*100/B42</f>
        <v>#REF!</v>
      </c>
      <c r="E37" s="22">
        <v>87987.266</v>
      </c>
      <c r="F37" s="22">
        <v>58388.888</v>
      </c>
      <c r="G37" s="22" t="e">
        <f>E37*100/E42</f>
        <v>#REF!</v>
      </c>
      <c r="H37" s="18">
        <f t="shared" si="0"/>
        <v>45.22434573259395</v>
      </c>
    </row>
    <row r="38" spans="1:10" s="13" customFormat="1" ht="16.5" customHeight="1">
      <c r="A38" s="4" t="s">
        <v>30</v>
      </c>
      <c r="B38" s="22">
        <v>59798.9</v>
      </c>
      <c r="C38" s="22">
        <v>0</v>
      </c>
      <c r="D38" s="22" t="e">
        <f>B38/B42*100</f>
        <v>#REF!</v>
      </c>
      <c r="E38" s="22">
        <v>53395.8</v>
      </c>
      <c r="F38" s="22">
        <v>0</v>
      </c>
      <c r="G38" s="22" t="e">
        <f>E38/E42*100</f>
        <v>#REF!</v>
      </c>
      <c r="H38" s="18">
        <f t="shared" si="0"/>
        <v>89.29227795160112</v>
      </c>
      <c r="I38" s="1"/>
      <c r="J38" s="1"/>
    </row>
    <row r="39" spans="1:9" ht="0.75" customHeight="1">
      <c r="A39" s="5" t="s">
        <v>22</v>
      </c>
      <c r="B39" s="21">
        <v>14424</v>
      </c>
      <c r="C39" s="21">
        <v>0</v>
      </c>
      <c r="D39" s="21"/>
      <c r="E39" s="23">
        <v>9220.485</v>
      </c>
      <c r="F39" s="21">
        <f>F38-F40</f>
        <v>0</v>
      </c>
      <c r="G39" s="22"/>
      <c r="H39" s="20">
        <f t="shared" si="0"/>
        <v>63.92460482529118</v>
      </c>
      <c r="I39" s="16"/>
    </row>
    <row r="40" spans="1:8" ht="20.25" customHeight="1">
      <c r="A40" s="3" t="s">
        <v>23</v>
      </c>
      <c r="B40" s="21">
        <v>2700</v>
      </c>
      <c r="C40" s="21">
        <v>0</v>
      </c>
      <c r="D40" s="21"/>
      <c r="E40" s="21">
        <v>2253.2</v>
      </c>
      <c r="F40" s="21">
        <v>0</v>
      </c>
      <c r="G40" s="22"/>
      <c r="H40" s="20">
        <f t="shared" si="0"/>
        <v>83.45185185185184</v>
      </c>
    </row>
    <row r="41" spans="1:8" ht="20.25" customHeight="1">
      <c r="A41" s="4" t="s">
        <v>31</v>
      </c>
      <c r="B41" s="22">
        <v>130000</v>
      </c>
      <c r="C41" s="22">
        <v>0</v>
      </c>
      <c r="D41" s="22" t="e">
        <f>B41/B42*100</f>
        <v>#REF!</v>
      </c>
      <c r="E41" s="22">
        <v>94498.126</v>
      </c>
      <c r="F41" s="22">
        <v>0</v>
      </c>
      <c r="G41" s="22" t="e">
        <f>E41/E42*100</f>
        <v>#REF!</v>
      </c>
      <c r="H41" s="18">
        <f>E41/B41*100</f>
        <v>72.69086615384616</v>
      </c>
    </row>
    <row r="42" spans="1:8" ht="18.75">
      <c r="A42" s="9" t="s">
        <v>0</v>
      </c>
      <c r="B42" s="27" t="e">
        <f>B6+B13+B16+B18+B30+B33+#REF!+B37+B38+B41+#REF!-0.15</f>
        <v>#REF!</v>
      </c>
      <c r="C42" s="27" t="e">
        <f>C6+C13+C16+C18+C30+C33+#REF!+C37+C38+C41+#REF!-0.07</f>
        <v>#REF!</v>
      </c>
      <c r="D42" s="22" t="e">
        <f>D6+D13+D16+D18+D30+D33+D36+D37+D38+D41</f>
        <v>#REF!</v>
      </c>
      <c r="E42" s="27" t="e">
        <f>E6+E13+E16+E18+E30+E33+#REF!+E37+E38+E41+#REF!</f>
        <v>#REF!</v>
      </c>
      <c r="F42" s="27" t="e">
        <f>F6+F13+F16+F18+F30+F33+#REF!+F37+F38+F41</f>
        <v>#REF!</v>
      </c>
      <c r="G42" s="22" t="e">
        <f>G6+G13+G16+G18+G30+G33+G36+G37+G38+G41</f>
        <v>#REF!</v>
      </c>
      <c r="H42" s="18" t="e">
        <f aca="true" t="shared" si="1" ref="H42:H49">E42/B42*100</f>
        <v>#REF!</v>
      </c>
    </row>
    <row r="43" spans="1:8" ht="18.75">
      <c r="A43" s="3" t="s">
        <v>26</v>
      </c>
      <c r="B43" s="23">
        <f>B7+B14+B19</f>
        <v>393774.99999999994</v>
      </c>
      <c r="C43" s="23">
        <f>C7+C14+C19</f>
        <v>27475</v>
      </c>
      <c r="D43" s="23" t="e">
        <f>B43/B42*100</f>
        <v>#REF!</v>
      </c>
      <c r="E43" s="23">
        <f>E7+E14+E19</f>
        <v>258512.133</v>
      </c>
      <c r="F43" s="23">
        <f>F7+F14+F19</f>
        <v>21811.116</v>
      </c>
      <c r="G43" s="20" t="e">
        <f>E43/E42*100</f>
        <v>#REF!</v>
      </c>
      <c r="H43" s="20">
        <f t="shared" si="1"/>
        <v>65.64970681226589</v>
      </c>
    </row>
    <row r="44" spans="1:8" ht="18.75">
      <c r="A44" s="3" t="s">
        <v>2</v>
      </c>
      <c r="B44" s="23">
        <f>B8+B20</f>
        <v>21174.4</v>
      </c>
      <c r="C44" s="23">
        <f>C8+C20</f>
        <v>0</v>
      </c>
      <c r="D44" s="23" t="e">
        <f>B44/B42*100</f>
        <v>#REF!</v>
      </c>
      <c r="E44" s="23">
        <f>E8+E20</f>
        <v>12769.921</v>
      </c>
      <c r="F44" s="23">
        <f>F8+F20</f>
        <v>0</v>
      </c>
      <c r="G44" s="20" t="e">
        <f>E44/E42*100</f>
        <v>#REF!</v>
      </c>
      <c r="H44" s="20">
        <f t="shared" si="1"/>
        <v>60.308301533927754</v>
      </c>
    </row>
    <row r="45" spans="1:8" ht="21" customHeight="1">
      <c r="A45" s="10" t="s">
        <v>9</v>
      </c>
      <c r="B45" s="21">
        <f>B10</f>
        <v>1093.1</v>
      </c>
      <c r="C45" s="21">
        <f>C10</f>
        <v>0</v>
      </c>
      <c r="D45" s="21" t="e">
        <f>B45/B42*100</f>
        <v>#REF!</v>
      </c>
      <c r="E45" s="21">
        <f>E10</f>
        <v>251.046</v>
      </c>
      <c r="F45" s="21">
        <f>F10</f>
        <v>0</v>
      </c>
      <c r="G45" s="21" t="e">
        <f>E45/E42*100</f>
        <v>#REF!</v>
      </c>
      <c r="H45" s="20">
        <f t="shared" si="1"/>
        <v>22.966425761595463</v>
      </c>
    </row>
    <row r="46" spans="1:8" ht="18.75">
      <c r="A46" s="8" t="s">
        <v>10</v>
      </c>
      <c r="B46" s="21">
        <f>B11</f>
        <v>11361.5</v>
      </c>
      <c r="C46" s="21">
        <f>C11</f>
        <v>0</v>
      </c>
      <c r="D46" s="21" t="e">
        <f>B46/B42*100</f>
        <v>#REF!</v>
      </c>
      <c r="E46" s="21">
        <f>E11</f>
        <v>6048.512</v>
      </c>
      <c r="F46" s="21">
        <f>F11</f>
        <v>0</v>
      </c>
      <c r="G46" s="21" t="e">
        <f>E46/E42*100</f>
        <v>#REF!</v>
      </c>
      <c r="H46" s="21">
        <f t="shared" si="1"/>
        <v>53.23691413985829</v>
      </c>
    </row>
    <row r="47" spans="1:8" ht="37.5">
      <c r="A47" s="5" t="s">
        <v>24</v>
      </c>
      <c r="B47" s="21">
        <f>B31+B34+B39</f>
        <v>4685748.300000001</v>
      </c>
      <c r="C47" s="21">
        <f>C31+C34+C39</f>
        <v>3509619</v>
      </c>
      <c r="D47" s="21" t="e">
        <f>B47/B42*100</f>
        <v>#REF!</v>
      </c>
      <c r="E47" s="21">
        <f>E31+E34+E39</f>
        <v>3803667.321</v>
      </c>
      <c r="F47" s="21">
        <f>F31+F34+F39</f>
        <v>2942860.166</v>
      </c>
      <c r="G47" s="21" t="e">
        <f>E47/E42*100</f>
        <v>#REF!</v>
      </c>
      <c r="H47" s="21">
        <f t="shared" si="1"/>
        <v>81.17523770963112</v>
      </c>
    </row>
    <row r="48" spans="1:8" ht="18.75">
      <c r="A48" s="3" t="s">
        <v>23</v>
      </c>
      <c r="B48" s="21">
        <f>B32+B35</f>
        <v>525716.2</v>
      </c>
      <c r="C48" s="21">
        <f>C32+C35</f>
        <v>292305.7</v>
      </c>
      <c r="D48" s="21" t="e">
        <f>B48/B42*100</f>
        <v>#REF!</v>
      </c>
      <c r="E48" s="21">
        <f>E32+E35</f>
        <v>297010.02400000003</v>
      </c>
      <c r="F48" s="21">
        <f>F32+F35</f>
        <v>180849.478</v>
      </c>
      <c r="G48" s="21" t="e">
        <f>E48/E42*100</f>
        <v>#REF!</v>
      </c>
      <c r="H48" s="21">
        <f t="shared" si="1"/>
        <v>56.49626623642187</v>
      </c>
    </row>
    <row r="49" spans="1:8" ht="18.75">
      <c r="A49" s="3" t="s">
        <v>14</v>
      </c>
      <c r="B49" s="21" t="e">
        <f>B42-B43-B44-B45-B46-B47-B48</f>
        <v>#REF!</v>
      </c>
      <c r="C49" s="21" t="e">
        <f>C42-C43-C44-C45-C46-C47-C48</f>
        <v>#REF!</v>
      </c>
      <c r="D49" s="21" t="e">
        <f>B49/B42*100</f>
        <v>#REF!</v>
      </c>
      <c r="E49" s="21" t="e">
        <f>E42-E43-E44-E45-E46-E47-E48</f>
        <v>#REF!</v>
      </c>
      <c r="F49" s="21" t="e">
        <f>F42-F43-F44-F45-F46-F47-F48</f>
        <v>#REF!</v>
      </c>
      <c r="G49" s="21" t="e">
        <f>E49/E42*100</f>
        <v>#REF!</v>
      </c>
      <c r="H49" s="21" t="e">
        <f t="shared" si="1"/>
        <v>#REF!</v>
      </c>
    </row>
    <row r="50" spans="1:8" ht="18.75">
      <c r="A50" s="14"/>
      <c r="B50" s="17"/>
      <c r="C50" s="15"/>
      <c r="D50" s="15"/>
      <c r="E50" s="15"/>
      <c r="F50" s="15"/>
      <c r="G50" s="15"/>
      <c r="H50" s="15"/>
    </row>
    <row r="51" spans="1:8" ht="18.75">
      <c r="A51" s="11"/>
      <c r="B51" s="11"/>
      <c r="C51" s="11" t="s">
        <v>36</v>
      </c>
      <c r="D51" s="11"/>
      <c r="E51" s="11"/>
      <c r="F51" s="11"/>
      <c r="G51" s="11"/>
      <c r="H51" s="11"/>
    </row>
    <row r="52" spans="1:8" ht="18.75" customHeight="1">
      <c r="A52" s="11"/>
      <c r="C52" s="11" t="s">
        <v>37</v>
      </c>
      <c r="D52" s="11"/>
      <c r="E52" s="11"/>
      <c r="F52" s="11"/>
      <c r="G52" s="11"/>
      <c r="H52" s="11"/>
    </row>
    <row r="53" ht="48.75" customHeight="1"/>
    <row r="54" ht="17.25" customHeight="1"/>
    <row r="55" ht="15.75" customHeight="1"/>
    <row r="56" spans="2:6" ht="16.5" customHeight="1">
      <c r="B56" s="16"/>
      <c r="C56" s="16"/>
      <c r="E56" s="16"/>
      <c r="F56" s="16"/>
    </row>
    <row r="57" ht="15.75" customHeight="1"/>
    <row r="58" ht="13.5" customHeight="1"/>
  </sheetData>
  <sheetProtection/>
  <mergeCells count="8">
    <mergeCell ref="H4:H5"/>
    <mergeCell ref="A4:A5"/>
    <mergeCell ref="B4:B5"/>
    <mergeCell ref="D4:D5"/>
    <mergeCell ref="E4:E5"/>
    <mergeCell ref="G4:G5"/>
    <mergeCell ref="C4:C5"/>
    <mergeCell ref="F4:F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2023-10-10T06:42:36Z</dcterms:created>
  <dcterms:modified xsi:type="dcterms:W3CDTF">2023-10-10T06:42:53Z</dcterms:modified>
  <cp:category/>
  <cp:version/>
  <cp:contentType/>
  <cp:contentStatus/>
</cp:coreProperties>
</file>